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209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gregorsabass/Downloads/"/>
    </mc:Choice>
  </mc:AlternateContent>
  <xr:revisionPtr revIDLastSave="0" documentId="13_ncr:1_{45F4918E-F197-724D-91D2-F48050230A98}" xr6:coauthVersionLast="36" xr6:coauthVersionMax="36" xr10:uidLastSave="{00000000-0000-0000-0000-000000000000}"/>
  <bookViews>
    <workbookView xWindow="0" yWindow="460" windowWidth="28800" windowHeight="17540" tabRatio="500" xr2:uid="{00000000-000D-0000-FFFF-FFFF00000000}"/>
  </bookViews>
  <sheets>
    <sheet name="Spirit Names from Planets" sheetId="10" r:id="rId1"/>
    <sheet name="Agrippa,Bk3,Chp.26" sheetId="9" r:id="rId2"/>
  </sheets>
  <calcPr calcId="18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6" i="10" l="1"/>
  <c r="P89" i="10"/>
  <c r="P56" i="10"/>
  <c r="N125" i="10"/>
  <c r="N126" i="10"/>
  <c r="N127" i="10"/>
  <c r="N128" i="10"/>
  <c r="D125" i="10"/>
  <c r="D126" i="10"/>
  <c r="D127" i="10"/>
  <c r="G127" i="10"/>
  <c r="D128" i="10"/>
  <c r="D129" i="10"/>
  <c r="G129" i="10"/>
  <c r="N129" i="10"/>
  <c r="N130" i="10"/>
  <c r="N131" i="10"/>
  <c r="N132" i="10"/>
  <c r="G128" i="10"/>
  <c r="N133" i="10"/>
  <c r="N134" i="10"/>
  <c r="N135" i="10"/>
  <c r="N136" i="10"/>
  <c r="N137" i="10"/>
  <c r="N138" i="10"/>
  <c r="N139" i="10"/>
  <c r="D130" i="10"/>
  <c r="D131" i="10"/>
  <c r="D132" i="10"/>
  <c r="D133" i="10"/>
  <c r="D134" i="10"/>
  <c r="G134" i="10"/>
  <c r="D135" i="10"/>
  <c r="D136" i="10"/>
  <c r="D137" i="10"/>
  <c r="D138" i="10"/>
  <c r="D139" i="10"/>
  <c r="D140" i="10"/>
  <c r="D141" i="10"/>
  <c r="D142" i="10"/>
  <c r="D143" i="10"/>
  <c r="D144" i="10"/>
  <c r="D145" i="10"/>
  <c r="T56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P90" i="10"/>
  <c r="O86" i="10"/>
  <c r="O89" i="10"/>
  <c r="T74" i="10"/>
  <c r="T75" i="10"/>
  <c r="T76" i="10"/>
  <c r="T77" i="10"/>
  <c r="T78" i="10"/>
  <c r="O90" i="10"/>
  <c r="N86" i="10"/>
  <c r="N89" i="10"/>
  <c r="N90" i="10"/>
  <c r="M86" i="10"/>
  <c r="M89" i="10"/>
  <c r="T79" i="10"/>
  <c r="M90" i="10"/>
  <c r="L86" i="10"/>
  <c r="L89" i="10"/>
  <c r="L90" i="10"/>
  <c r="K86" i="10"/>
  <c r="K89" i="10"/>
  <c r="K90" i="10"/>
  <c r="J86" i="10"/>
  <c r="J89" i="10"/>
  <c r="J90" i="10"/>
  <c r="I86" i="10"/>
  <c r="I89" i="10"/>
  <c r="I90" i="10"/>
  <c r="H86" i="10"/>
  <c r="H89" i="10"/>
  <c r="H90" i="10"/>
  <c r="G86" i="10"/>
  <c r="G89" i="10"/>
  <c r="G90" i="10"/>
  <c r="N16" i="10"/>
  <c r="P81" i="10"/>
  <c r="P84" i="10"/>
  <c r="P61" i="10"/>
  <c r="H127" i="10"/>
  <c r="N140" i="10"/>
  <c r="N141" i="10"/>
  <c r="N142" i="10"/>
  <c r="N143" i="10"/>
  <c r="N144" i="10"/>
  <c r="N145" i="10"/>
  <c r="H139" i="10"/>
  <c r="H129" i="10"/>
  <c r="H125" i="10"/>
  <c r="H128" i="10"/>
  <c r="H132" i="10"/>
  <c r="V56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P85" i="10"/>
  <c r="O81" i="10"/>
  <c r="O84" i="10"/>
  <c r="O85" i="10"/>
  <c r="N81" i="10"/>
  <c r="N84" i="10"/>
  <c r="N85" i="10"/>
  <c r="M81" i="10"/>
  <c r="M84" i="10"/>
  <c r="M85" i="10"/>
  <c r="L81" i="10"/>
  <c r="L84" i="10"/>
  <c r="L85" i="10"/>
  <c r="K81" i="10"/>
  <c r="K84" i="10"/>
  <c r="K85" i="10"/>
  <c r="J81" i="10"/>
  <c r="J84" i="10"/>
  <c r="J85" i="10"/>
  <c r="I81" i="10"/>
  <c r="I84" i="10"/>
  <c r="I85" i="10"/>
  <c r="H81" i="10"/>
  <c r="H84" i="10"/>
  <c r="H85" i="10"/>
  <c r="G81" i="10"/>
  <c r="G84" i="10"/>
  <c r="G85" i="10"/>
  <c r="N15" i="10"/>
  <c r="P88" i="10"/>
  <c r="O88" i="10"/>
  <c r="N88" i="10"/>
  <c r="M88" i="10"/>
  <c r="L88" i="10"/>
  <c r="K88" i="10"/>
  <c r="J88" i="10"/>
  <c r="I88" i="10"/>
  <c r="H88" i="10"/>
  <c r="G88" i="10"/>
  <c r="M16" i="10"/>
  <c r="P83" i="10"/>
  <c r="O83" i="10"/>
  <c r="N83" i="10"/>
  <c r="M83" i="10"/>
  <c r="L83" i="10"/>
  <c r="K83" i="10"/>
  <c r="J83" i="10"/>
  <c r="I83" i="10"/>
  <c r="H83" i="10"/>
  <c r="G83" i="10"/>
  <c r="M15" i="10"/>
  <c r="P76" i="10"/>
  <c r="P79" i="10"/>
  <c r="P66" i="10"/>
  <c r="I127" i="10"/>
  <c r="I137" i="10"/>
  <c r="I129" i="10"/>
  <c r="I128" i="10"/>
  <c r="I130" i="10"/>
  <c r="X56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P80" i="10"/>
  <c r="O76" i="10"/>
  <c r="O79" i="10"/>
  <c r="O80" i="10"/>
  <c r="N76" i="10"/>
  <c r="N79" i="10"/>
  <c r="N80" i="10"/>
  <c r="M76" i="10"/>
  <c r="M79" i="10"/>
  <c r="M80" i="10"/>
  <c r="L76" i="10"/>
  <c r="L79" i="10"/>
  <c r="L80" i="10"/>
  <c r="K76" i="10"/>
  <c r="K79" i="10"/>
  <c r="K80" i="10"/>
  <c r="J76" i="10"/>
  <c r="J79" i="10"/>
  <c r="J80" i="10"/>
  <c r="I76" i="10"/>
  <c r="I79" i="10"/>
  <c r="I80" i="10"/>
  <c r="H76" i="10"/>
  <c r="H79" i="10"/>
  <c r="H80" i="10"/>
  <c r="G76" i="10"/>
  <c r="G79" i="10"/>
  <c r="G80" i="10"/>
  <c r="N14" i="10"/>
  <c r="P78" i="10"/>
  <c r="O78" i="10"/>
  <c r="N78" i="10"/>
  <c r="M78" i="10"/>
  <c r="L78" i="10"/>
  <c r="K78" i="10"/>
  <c r="J78" i="10"/>
  <c r="I78" i="10"/>
  <c r="H78" i="10"/>
  <c r="G78" i="10"/>
  <c r="M14" i="10"/>
  <c r="P71" i="10"/>
  <c r="P74" i="10"/>
  <c r="J127" i="10"/>
  <c r="J135" i="10"/>
  <c r="J129" i="10"/>
  <c r="J125" i="10"/>
  <c r="J128" i="10"/>
  <c r="Z56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P75" i="10"/>
  <c r="O71" i="10"/>
  <c r="O74" i="10"/>
  <c r="O75" i="10"/>
  <c r="N71" i="10"/>
  <c r="N74" i="10"/>
  <c r="Z77" i="10"/>
  <c r="N75" i="10"/>
  <c r="M71" i="10"/>
  <c r="M74" i="10"/>
  <c r="Z78" i="10"/>
  <c r="Z79" i="10"/>
  <c r="M75" i="10"/>
  <c r="L71" i="10"/>
  <c r="L74" i="10"/>
  <c r="L75" i="10"/>
  <c r="K71" i="10"/>
  <c r="K74" i="10"/>
  <c r="K75" i="10"/>
  <c r="J71" i="10"/>
  <c r="J74" i="10"/>
  <c r="J75" i="10"/>
  <c r="I71" i="10"/>
  <c r="I74" i="10"/>
  <c r="I75" i="10"/>
  <c r="H71" i="10"/>
  <c r="H74" i="10"/>
  <c r="H75" i="10"/>
  <c r="G71" i="10"/>
  <c r="G74" i="10"/>
  <c r="G75" i="10"/>
  <c r="N13" i="10"/>
  <c r="P73" i="10"/>
  <c r="O73" i="10"/>
  <c r="N73" i="10"/>
  <c r="M73" i="10"/>
  <c r="L73" i="10"/>
  <c r="K73" i="10"/>
  <c r="J73" i="10"/>
  <c r="I73" i="10"/>
  <c r="H73" i="10"/>
  <c r="G73" i="10"/>
  <c r="M13" i="10"/>
  <c r="P69" i="10"/>
  <c r="K127" i="10"/>
  <c r="K133" i="10"/>
  <c r="K129" i="10"/>
  <c r="K128" i="10"/>
  <c r="K126" i="10"/>
  <c r="AB56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P70" i="10"/>
  <c r="O66" i="10"/>
  <c r="O69" i="10"/>
  <c r="AB77" i="10"/>
  <c r="AB78" i="10"/>
  <c r="O70" i="10"/>
  <c r="N66" i="10"/>
  <c r="N69" i="10"/>
  <c r="N70" i="10"/>
  <c r="M66" i="10"/>
  <c r="M69" i="10"/>
  <c r="M70" i="10"/>
  <c r="L66" i="10"/>
  <c r="L69" i="10"/>
  <c r="L70" i="10"/>
  <c r="K66" i="10"/>
  <c r="K69" i="10"/>
  <c r="AB79" i="10"/>
  <c r="K70" i="10"/>
  <c r="J66" i="10"/>
  <c r="J69" i="10"/>
  <c r="J70" i="10"/>
  <c r="I66" i="10"/>
  <c r="I69" i="10"/>
  <c r="I70" i="10"/>
  <c r="H66" i="10"/>
  <c r="H69" i="10"/>
  <c r="H70" i="10"/>
  <c r="G66" i="10"/>
  <c r="G69" i="10"/>
  <c r="G70" i="10"/>
  <c r="N12" i="10"/>
  <c r="P59" i="10"/>
  <c r="M127" i="10"/>
  <c r="M129" i="10"/>
  <c r="M131" i="10"/>
  <c r="M128" i="10"/>
  <c r="M124" i="10"/>
  <c r="AF56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P60" i="10"/>
  <c r="O56" i="10"/>
  <c r="O59" i="10"/>
  <c r="O60" i="10"/>
  <c r="N56" i="10"/>
  <c r="N59" i="10"/>
  <c r="N60" i="10"/>
  <c r="M56" i="10"/>
  <c r="M59" i="10"/>
  <c r="M60" i="10"/>
  <c r="L56" i="10"/>
  <c r="L59" i="10"/>
  <c r="L60" i="10"/>
  <c r="K56" i="10"/>
  <c r="K59" i="10"/>
  <c r="K60" i="10"/>
  <c r="J56" i="10"/>
  <c r="J59" i="10"/>
  <c r="J60" i="10"/>
  <c r="I56" i="10"/>
  <c r="I59" i="10"/>
  <c r="I60" i="10"/>
  <c r="H56" i="10"/>
  <c r="H59" i="10"/>
  <c r="H60" i="10"/>
  <c r="G56" i="10"/>
  <c r="G59" i="10"/>
  <c r="G60" i="10"/>
  <c r="N10" i="10"/>
  <c r="P64" i="10"/>
  <c r="L127" i="10"/>
  <c r="L131" i="10"/>
  <c r="L129" i="10"/>
  <c r="L128" i="10"/>
  <c r="L124" i="10"/>
  <c r="AD56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P65" i="10"/>
  <c r="O61" i="10"/>
  <c r="O64" i="10"/>
  <c r="O65" i="10"/>
  <c r="N61" i="10"/>
  <c r="N64" i="10"/>
  <c r="N65" i="10"/>
  <c r="M61" i="10"/>
  <c r="M64" i="10"/>
  <c r="M65" i="10"/>
  <c r="L61" i="10"/>
  <c r="L64" i="10"/>
  <c r="L65" i="10"/>
  <c r="K61" i="10"/>
  <c r="K64" i="10"/>
  <c r="K65" i="10"/>
  <c r="J61" i="10"/>
  <c r="J64" i="10"/>
  <c r="J65" i="10"/>
  <c r="I61" i="10"/>
  <c r="I64" i="10"/>
  <c r="I65" i="10"/>
  <c r="H61" i="10"/>
  <c r="H64" i="10"/>
  <c r="H65" i="10"/>
  <c r="G61" i="10"/>
  <c r="G64" i="10"/>
  <c r="G65" i="10"/>
  <c r="N11" i="10"/>
  <c r="P68" i="10"/>
  <c r="O68" i="10"/>
  <c r="N68" i="10"/>
  <c r="M68" i="10"/>
  <c r="L68" i="10"/>
  <c r="K68" i="10"/>
  <c r="J68" i="10"/>
  <c r="I68" i="10"/>
  <c r="H68" i="10"/>
  <c r="G68" i="10"/>
  <c r="M12" i="10"/>
  <c r="M19" i="10"/>
  <c r="N19" i="10"/>
  <c r="M20" i="10"/>
  <c r="N20" i="10"/>
  <c r="M21" i="10"/>
  <c r="N21" i="10"/>
  <c r="M22" i="10"/>
  <c r="N22" i="10"/>
  <c r="P19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D94" i="10"/>
  <c r="D95" i="10"/>
  <c r="D96" i="10"/>
  <c r="D97" i="10"/>
  <c r="D98" i="10"/>
  <c r="D99" i="10"/>
  <c r="D100" i="10"/>
  <c r="D101" i="10"/>
  <c r="D102" i="10"/>
  <c r="D103" i="10"/>
  <c r="D104" i="10"/>
  <c r="O111" i="10"/>
  <c r="O112" i="10"/>
  <c r="D105" i="10"/>
  <c r="D106" i="10"/>
  <c r="D107" i="10"/>
  <c r="D108" i="10"/>
  <c r="D109" i="10"/>
  <c r="D110" i="10"/>
  <c r="D111" i="10"/>
  <c r="D112" i="10"/>
  <c r="D113" i="10"/>
  <c r="D114" i="10"/>
  <c r="T19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M23" i="10"/>
  <c r="T41" i="10"/>
  <c r="T42" i="10"/>
  <c r="N23" i="10"/>
  <c r="M24" i="10"/>
  <c r="N24" i="10"/>
  <c r="M25" i="10"/>
  <c r="N25" i="10"/>
  <c r="M26" i="10"/>
  <c r="N26" i="10"/>
  <c r="M27" i="10"/>
  <c r="N27" i="10"/>
  <c r="P24" i="10"/>
  <c r="V19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M28" i="10"/>
  <c r="V41" i="10"/>
  <c r="V42" i="10"/>
  <c r="N28" i="10"/>
  <c r="M29" i="10"/>
  <c r="N29" i="10"/>
  <c r="M30" i="10"/>
  <c r="N30" i="10"/>
  <c r="M31" i="10"/>
  <c r="N31" i="10"/>
  <c r="M32" i="10"/>
  <c r="N32" i="10"/>
  <c r="P29" i="10"/>
  <c r="X19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M33" i="10"/>
  <c r="X41" i="10"/>
  <c r="X42" i="10"/>
  <c r="N33" i="10"/>
  <c r="M34" i="10"/>
  <c r="N34" i="10"/>
  <c r="M35" i="10"/>
  <c r="N35" i="10"/>
  <c r="M36" i="10"/>
  <c r="N36" i="10"/>
  <c r="M37" i="10"/>
  <c r="N37" i="10"/>
  <c r="P34" i="10"/>
  <c r="Z19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M38" i="10"/>
  <c r="Z41" i="10"/>
  <c r="Z42" i="10"/>
  <c r="N38" i="10"/>
  <c r="M39" i="10"/>
  <c r="N39" i="10"/>
  <c r="M40" i="10"/>
  <c r="N40" i="10"/>
  <c r="M41" i="10"/>
  <c r="N41" i="10"/>
  <c r="M42" i="10"/>
  <c r="N42" i="10"/>
  <c r="P39" i="10"/>
  <c r="AB19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M43" i="10"/>
  <c r="AB41" i="10"/>
  <c r="AB42" i="10"/>
  <c r="N43" i="10"/>
  <c r="M44" i="10"/>
  <c r="N44" i="10"/>
  <c r="M45" i="10"/>
  <c r="N45" i="10"/>
  <c r="M46" i="10"/>
  <c r="N46" i="10"/>
  <c r="M47" i="10"/>
  <c r="N47" i="10"/>
  <c r="P44" i="10"/>
  <c r="AD19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M48" i="10"/>
  <c r="AD41" i="10"/>
  <c r="AD42" i="10"/>
  <c r="N48" i="10"/>
  <c r="M49" i="10"/>
  <c r="N49" i="10"/>
  <c r="M50" i="10"/>
  <c r="N50" i="10"/>
  <c r="M51" i="10"/>
  <c r="N51" i="10"/>
  <c r="M52" i="10"/>
  <c r="N52" i="10"/>
  <c r="P49" i="10"/>
  <c r="O113" i="10"/>
  <c r="O114" i="10"/>
  <c r="AF19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M53" i="10"/>
  <c r="AF40" i="10"/>
  <c r="AF41" i="10"/>
  <c r="AF42" i="10"/>
  <c r="N53" i="10"/>
  <c r="P63" i="10"/>
  <c r="O63" i="10"/>
  <c r="N63" i="10"/>
  <c r="M63" i="10"/>
  <c r="L63" i="10"/>
  <c r="K63" i="10"/>
  <c r="J63" i="10"/>
  <c r="I63" i="10"/>
  <c r="H63" i="10"/>
  <c r="G63" i="10"/>
  <c r="M11" i="10"/>
  <c r="P58" i="10"/>
  <c r="O58" i="10"/>
  <c r="N58" i="10"/>
  <c r="M58" i="10"/>
  <c r="L58" i="10"/>
  <c r="K58" i="10"/>
  <c r="J58" i="10"/>
  <c r="I58" i="10"/>
  <c r="H58" i="10"/>
  <c r="G58" i="10"/>
  <c r="M10" i="10"/>
  <c r="G87" i="10"/>
  <c r="H87" i="10"/>
  <c r="I87" i="10"/>
  <c r="J87" i="10"/>
  <c r="K87" i="10"/>
  <c r="L87" i="10"/>
  <c r="M87" i="10"/>
  <c r="N87" i="10"/>
  <c r="O87" i="10"/>
  <c r="G82" i="10"/>
  <c r="H82" i="10"/>
  <c r="I82" i="10"/>
  <c r="J82" i="10"/>
  <c r="K82" i="10"/>
  <c r="L82" i="10"/>
  <c r="M82" i="10"/>
  <c r="N82" i="10"/>
  <c r="O82" i="10"/>
  <c r="G77" i="10"/>
  <c r="H77" i="10"/>
  <c r="I77" i="10"/>
  <c r="J77" i="10"/>
  <c r="K77" i="10"/>
  <c r="L77" i="10"/>
  <c r="M77" i="10"/>
  <c r="N77" i="10"/>
  <c r="O77" i="10"/>
  <c r="G72" i="10"/>
  <c r="H72" i="10"/>
  <c r="I72" i="10"/>
  <c r="J72" i="10"/>
  <c r="K72" i="10"/>
  <c r="L72" i="10"/>
  <c r="M72" i="10"/>
  <c r="N72" i="10"/>
  <c r="O72" i="10"/>
  <c r="G67" i="10"/>
  <c r="H67" i="10"/>
  <c r="I67" i="10"/>
  <c r="J67" i="10"/>
  <c r="K67" i="10"/>
  <c r="L67" i="10"/>
  <c r="M67" i="10"/>
  <c r="N67" i="10"/>
  <c r="O67" i="10"/>
  <c r="P87" i="10"/>
  <c r="P82" i="10"/>
  <c r="P77" i="10"/>
  <c r="P72" i="10"/>
  <c r="P67" i="10"/>
  <c r="G62" i="10"/>
  <c r="H62" i="10"/>
  <c r="I62" i="10"/>
  <c r="J62" i="10"/>
  <c r="K62" i="10"/>
  <c r="L62" i="10"/>
  <c r="M62" i="10"/>
  <c r="N62" i="10"/>
  <c r="O62" i="10"/>
  <c r="P62" i="10"/>
  <c r="G57" i="10"/>
  <c r="H57" i="10"/>
  <c r="I57" i="10"/>
  <c r="J57" i="10"/>
  <c r="K57" i="10"/>
  <c r="L57" i="10"/>
  <c r="M57" i="10"/>
  <c r="N57" i="10"/>
  <c r="O57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H124" i="10"/>
  <c r="I124" i="10"/>
  <c r="J124" i="10"/>
  <c r="K124" i="10"/>
  <c r="I125" i="10"/>
  <c r="K125" i="10"/>
  <c r="L125" i="10"/>
  <c r="M125" i="10"/>
  <c r="H126" i="10"/>
  <c r="I126" i="10"/>
  <c r="J126" i="10"/>
  <c r="L126" i="10"/>
  <c r="M126" i="10"/>
  <c r="H130" i="10"/>
  <c r="J130" i="10"/>
  <c r="K130" i="10"/>
  <c r="L130" i="10"/>
  <c r="M130" i="10"/>
  <c r="H131" i="10"/>
  <c r="I131" i="10"/>
  <c r="J131" i="10"/>
  <c r="K131" i="10"/>
  <c r="I132" i="10"/>
  <c r="J132" i="10"/>
  <c r="K132" i="10"/>
  <c r="L132" i="10"/>
  <c r="M132" i="10"/>
  <c r="H133" i="10"/>
  <c r="I133" i="10"/>
  <c r="J133" i="10"/>
  <c r="L133" i="10"/>
  <c r="M133" i="10"/>
  <c r="H134" i="10"/>
  <c r="I134" i="10"/>
  <c r="J134" i="10"/>
  <c r="K134" i="10"/>
  <c r="L134" i="10"/>
  <c r="M134" i="10"/>
  <c r="H135" i="10"/>
  <c r="I135" i="10"/>
  <c r="K135" i="10"/>
  <c r="L135" i="10"/>
  <c r="M135" i="10"/>
  <c r="H136" i="10"/>
  <c r="I136" i="10"/>
  <c r="J136" i="10"/>
  <c r="K136" i="10"/>
  <c r="L136" i="10"/>
  <c r="M136" i="10"/>
  <c r="H137" i="10"/>
  <c r="J137" i="10"/>
  <c r="K137" i="10"/>
  <c r="L137" i="10"/>
  <c r="M137" i="10"/>
  <c r="H138" i="10"/>
  <c r="I138" i="10"/>
  <c r="J138" i="10"/>
  <c r="K138" i="10"/>
  <c r="L138" i="10"/>
  <c r="M138" i="10"/>
  <c r="I139" i="10"/>
  <c r="J139" i="10"/>
  <c r="K139" i="10"/>
  <c r="L139" i="10"/>
  <c r="M139" i="10"/>
  <c r="H140" i="10"/>
  <c r="I140" i="10"/>
  <c r="J140" i="10"/>
  <c r="K140" i="10"/>
  <c r="L140" i="10"/>
  <c r="M140" i="10"/>
  <c r="H141" i="10"/>
  <c r="I141" i="10"/>
  <c r="J141" i="10"/>
  <c r="K141" i="10"/>
  <c r="L141" i="10"/>
  <c r="M141" i="10"/>
  <c r="H142" i="10"/>
  <c r="I142" i="10"/>
  <c r="J142" i="10"/>
  <c r="K142" i="10"/>
  <c r="L142" i="10"/>
  <c r="M142" i="10"/>
  <c r="H143" i="10"/>
  <c r="I143" i="10"/>
  <c r="J143" i="10"/>
  <c r="K143" i="10"/>
  <c r="L143" i="10"/>
  <c r="M143" i="10"/>
  <c r="H144" i="10"/>
  <c r="I144" i="10"/>
  <c r="J144" i="10"/>
  <c r="K144" i="10"/>
  <c r="L144" i="10"/>
  <c r="M144" i="10"/>
  <c r="H145" i="10"/>
  <c r="I145" i="10"/>
  <c r="J145" i="10"/>
  <c r="K145" i="10"/>
  <c r="L145" i="10"/>
  <c r="M145" i="10"/>
  <c r="G145" i="10"/>
  <c r="G144" i="10"/>
  <c r="G143" i="10"/>
  <c r="G142" i="10"/>
  <c r="G141" i="10"/>
  <c r="G140" i="10"/>
  <c r="G139" i="10"/>
  <c r="G138" i="10"/>
  <c r="G137" i="10"/>
  <c r="G136" i="10"/>
  <c r="G135" i="10"/>
  <c r="G133" i="10"/>
  <c r="G132" i="10"/>
  <c r="G131" i="10"/>
  <c r="G130" i="10"/>
  <c r="G126" i="10"/>
  <c r="G125" i="10"/>
  <c r="G124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57" i="10"/>
  <c r="G39" i="10"/>
  <c r="G43" i="10"/>
  <c r="H39" i="10"/>
  <c r="H43" i="10"/>
  <c r="I39" i="10"/>
  <c r="I43" i="10"/>
  <c r="J39" i="10"/>
  <c r="J43" i="10"/>
  <c r="K39" i="10"/>
  <c r="K43" i="10"/>
  <c r="L39" i="10"/>
  <c r="L43" i="10"/>
  <c r="O39" i="10"/>
  <c r="O43" i="10"/>
  <c r="P43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G49" i="10"/>
  <c r="G51" i="10"/>
  <c r="H49" i="10"/>
  <c r="H51" i="10"/>
  <c r="I49" i="10"/>
  <c r="I51" i="10"/>
  <c r="J49" i="10"/>
  <c r="J51" i="10"/>
  <c r="K49" i="10"/>
  <c r="K51" i="10"/>
  <c r="L49" i="10"/>
  <c r="L51" i="10"/>
  <c r="O49" i="10"/>
  <c r="O51" i="10"/>
  <c r="G52" i="10"/>
  <c r="H52" i="10"/>
  <c r="I52" i="10"/>
  <c r="J52" i="10"/>
  <c r="K52" i="10"/>
  <c r="L52" i="10"/>
  <c r="O52" i="10"/>
  <c r="G53" i="10"/>
  <c r="H53" i="10"/>
  <c r="I53" i="10"/>
  <c r="J53" i="10"/>
  <c r="K53" i="10"/>
  <c r="L53" i="10"/>
  <c r="O53" i="10"/>
  <c r="P53" i="10"/>
  <c r="P52" i="10"/>
  <c r="P51" i="10"/>
  <c r="G44" i="10"/>
  <c r="G46" i="10"/>
  <c r="H44" i="10"/>
  <c r="H46" i="10"/>
  <c r="I44" i="10"/>
  <c r="I46" i="10"/>
  <c r="J44" i="10"/>
  <c r="J46" i="10"/>
  <c r="K44" i="10"/>
  <c r="K46" i="10"/>
  <c r="L44" i="10"/>
  <c r="L46" i="10"/>
  <c r="O44" i="10"/>
  <c r="O46" i="10"/>
  <c r="G47" i="10"/>
  <c r="H47" i="10"/>
  <c r="I47" i="10"/>
  <c r="J47" i="10"/>
  <c r="K47" i="10"/>
  <c r="L47" i="10"/>
  <c r="O47" i="10"/>
  <c r="G48" i="10"/>
  <c r="H48" i="10"/>
  <c r="I48" i="10"/>
  <c r="J48" i="10"/>
  <c r="K48" i="10"/>
  <c r="L48" i="10"/>
  <c r="O48" i="10"/>
  <c r="P48" i="10"/>
  <c r="P47" i="10"/>
  <c r="P46" i="10"/>
  <c r="G41" i="10"/>
  <c r="H41" i="10"/>
  <c r="I41" i="10"/>
  <c r="J41" i="10"/>
  <c r="K41" i="10"/>
  <c r="L41" i="10"/>
  <c r="O41" i="10"/>
  <c r="G42" i="10"/>
  <c r="H42" i="10"/>
  <c r="I42" i="10"/>
  <c r="J42" i="10"/>
  <c r="K42" i="10"/>
  <c r="L42" i="10"/>
  <c r="O42" i="10"/>
  <c r="P42" i="10"/>
  <c r="P41" i="10"/>
  <c r="G34" i="10"/>
  <c r="G36" i="10"/>
  <c r="H34" i="10"/>
  <c r="H36" i="10"/>
  <c r="I34" i="10"/>
  <c r="I36" i="10"/>
  <c r="J34" i="10"/>
  <c r="J36" i="10"/>
  <c r="K34" i="10"/>
  <c r="K36" i="10"/>
  <c r="L34" i="10"/>
  <c r="L36" i="10"/>
  <c r="O34" i="10"/>
  <c r="O36" i="10"/>
  <c r="G37" i="10"/>
  <c r="H37" i="10"/>
  <c r="I37" i="10"/>
  <c r="J37" i="10"/>
  <c r="K37" i="10"/>
  <c r="L37" i="10"/>
  <c r="O37" i="10"/>
  <c r="G38" i="10"/>
  <c r="H38" i="10"/>
  <c r="I38" i="10"/>
  <c r="J38" i="10"/>
  <c r="K38" i="10"/>
  <c r="L38" i="10"/>
  <c r="O38" i="10"/>
  <c r="P38" i="10"/>
  <c r="P37" i="10"/>
  <c r="P36" i="10"/>
  <c r="G29" i="10"/>
  <c r="G31" i="10"/>
  <c r="H29" i="10"/>
  <c r="H31" i="10"/>
  <c r="I29" i="10"/>
  <c r="I31" i="10"/>
  <c r="J29" i="10"/>
  <c r="J31" i="10"/>
  <c r="K29" i="10"/>
  <c r="K31" i="10"/>
  <c r="L29" i="10"/>
  <c r="L31" i="10"/>
  <c r="O29" i="10"/>
  <c r="O31" i="10"/>
  <c r="G32" i="10"/>
  <c r="H32" i="10"/>
  <c r="I32" i="10"/>
  <c r="J32" i="10"/>
  <c r="K32" i="10"/>
  <c r="L32" i="10"/>
  <c r="O32" i="10"/>
  <c r="G33" i="10"/>
  <c r="H33" i="10"/>
  <c r="I33" i="10"/>
  <c r="J33" i="10"/>
  <c r="K33" i="10"/>
  <c r="L33" i="10"/>
  <c r="O33" i="10"/>
  <c r="P33" i="10"/>
  <c r="P32" i="10"/>
  <c r="P31" i="10"/>
  <c r="G24" i="10"/>
  <c r="G26" i="10"/>
  <c r="H24" i="10"/>
  <c r="H26" i="10"/>
  <c r="I24" i="10"/>
  <c r="I26" i="10"/>
  <c r="J24" i="10"/>
  <c r="J26" i="10"/>
  <c r="K24" i="10"/>
  <c r="K26" i="10"/>
  <c r="L24" i="10"/>
  <c r="L26" i="10"/>
  <c r="O24" i="10"/>
  <c r="O26" i="10"/>
  <c r="G27" i="10"/>
  <c r="H27" i="10"/>
  <c r="I27" i="10"/>
  <c r="J27" i="10"/>
  <c r="K27" i="10"/>
  <c r="L27" i="10"/>
  <c r="O27" i="10"/>
  <c r="G28" i="10"/>
  <c r="H28" i="10"/>
  <c r="I28" i="10"/>
  <c r="J28" i="10"/>
  <c r="K28" i="10"/>
  <c r="L28" i="10"/>
  <c r="O28" i="10"/>
  <c r="P28" i="10"/>
  <c r="P27" i="10"/>
  <c r="P26" i="10"/>
  <c r="G50" i="10"/>
  <c r="H50" i="10"/>
  <c r="I50" i="10"/>
  <c r="J50" i="10"/>
  <c r="K50" i="10"/>
  <c r="L50" i="10"/>
  <c r="O50" i="10"/>
  <c r="P50" i="10"/>
  <c r="G45" i="10"/>
  <c r="H45" i="10"/>
  <c r="I45" i="10"/>
  <c r="J45" i="10"/>
  <c r="K45" i="10"/>
  <c r="L45" i="10"/>
  <c r="O45" i="10"/>
  <c r="P45" i="10"/>
  <c r="G40" i="10"/>
  <c r="H40" i="10"/>
  <c r="I40" i="10"/>
  <c r="J40" i="10"/>
  <c r="K40" i="10"/>
  <c r="L40" i="10"/>
  <c r="O40" i="10"/>
  <c r="P40" i="10"/>
  <c r="G35" i="10"/>
  <c r="H35" i="10"/>
  <c r="I35" i="10"/>
  <c r="J35" i="10"/>
  <c r="K35" i="10"/>
  <c r="L35" i="10"/>
  <c r="O35" i="10"/>
  <c r="P35" i="10"/>
  <c r="G30" i="10"/>
  <c r="H30" i="10"/>
  <c r="I30" i="10"/>
  <c r="J30" i="10"/>
  <c r="K30" i="10"/>
  <c r="L30" i="10"/>
  <c r="O30" i="10"/>
  <c r="P30" i="10"/>
  <c r="G25" i="10"/>
  <c r="H25" i="10"/>
  <c r="I25" i="10"/>
  <c r="J25" i="10"/>
  <c r="K25" i="10"/>
  <c r="L25" i="10"/>
  <c r="O25" i="10"/>
  <c r="P25" i="10"/>
  <c r="G19" i="10"/>
  <c r="G20" i="10"/>
  <c r="H19" i="10"/>
  <c r="H20" i="10"/>
  <c r="I19" i="10"/>
  <c r="I20" i="10"/>
  <c r="J19" i="10"/>
  <c r="J20" i="10"/>
  <c r="K19" i="10"/>
  <c r="K20" i="10"/>
  <c r="L19" i="10"/>
  <c r="L20" i="10"/>
  <c r="O19" i="10"/>
  <c r="O20" i="10"/>
  <c r="P20" i="10"/>
  <c r="G23" i="10"/>
  <c r="H23" i="10"/>
  <c r="I23" i="10"/>
  <c r="J23" i="10"/>
  <c r="K23" i="10"/>
  <c r="L23" i="10"/>
  <c r="O23" i="10"/>
  <c r="P23" i="10"/>
  <c r="H16" i="10"/>
  <c r="H15" i="10"/>
  <c r="H14" i="10"/>
  <c r="H13" i="10"/>
  <c r="H12" i="10"/>
  <c r="H11" i="10"/>
  <c r="L10" i="10"/>
  <c r="L11" i="10"/>
  <c r="L12" i="10"/>
  <c r="L13" i="10"/>
  <c r="L14" i="10"/>
  <c r="L15" i="10"/>
  <c r="L16" i="10"/>
  <c r="J16" i="10"/>
  <c r="I16" i="10"/>
  <c r="J15" i="10"/>
  <c r="I15" i="10"/>
  <c r="J14" i="10"/>
  <c r="I14" i="10"/>
  <c r="J13" i="10"/>
  <c r="I13" i="10"/>
  <c r="J12" i="10"/>
  <c r="I12" i="10"/>
  <c r="I11" i="10"/>
  <c r="J11" i="10"/>
  <c r="G22" i="10"/>
  <c r="G21" i="10"/>
  <c r="H10" i="10"/>
  <c r="P22" i="10"/>
  <c r="L22" i="10"/>
  <c r="O22" i="10"/>
  <c r="K22" i="10"/>
  <c r="J22" i="10"/>
  <c r="I22" i="10"/>
  <c r="H22" i="10"/>
  <c r="J10" i="10"/>
  <c r="P21" i="10"/>
  <c r="L21" i="10"/>
  <c r="O21" i="10"/>
  <c r="K21" i="10"/>
  <c r="J21" i="10"/>
  <c r="I21" i="10"/>
  <c r="H21" i="10"/>
  <c r="I10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K16" i="10"/>
  <c r="K15" i="10"/>
  <c r="K14" i="10"/>
  <c r="K13" i="10"/>
  <c r="K12" i="10"/>
  <c r="K10" i="10"/>
  <c r="K11" i="10"/>
  <c r="G16" i="10"/>
  <c r="G15" i="10"/>
  <c r="G14" i="10"/>
  <c r="G13" i="10"/>
  <c r="G12" i="10"/>
  <c r="G11" i="10"/>
  <c r="G10" i="10"/>
</calcChain>
</file>

<file path=xl/sharedStrings.xml><?xml version="1.0" encoding="utf-8"?>
<sst xmlns="http://schemas.openxmlformats.org/spreadsheetml/2006/main" count="913" uniqueCount="235">
  <si>
    <t>(b/v/w)</t>
    <phoneticPr fontId="1" type="noConversion"/>
  </si>
  <si>
    <t>(z/s)</t>
    <phoneticPr fontId="1" type="noConversion"/>
  </si>
  <si>
    <t>(i/j/y)</t>
    <phoneticPr fontId="1" type="noConversion"/>
  </si>
  <si>
    <t>u</t>
  </si>
  <si>
    <t>y</t>
  </si>
  <si>
    <t>m</t>
  </si>
  <si>
    <t>n</t>
  </si>
  <si>
    <t>c</t>
  </si>
  <si>
    <t>i</t>
  </si>
  <si>
    <t>p</t>
  </si>
  <si>
    <t>j</t>
  </si>
  <si>
    <t>s</t>
  </si>
  <si>
    <t>t</t>
  </si>
  <si>
    <t>Alphabet</t>
    <phoneticPr fontId="1" type="noConversion"/>
  </si>
  <si>
    <t>Vowel</t>
    <phoneticPr fontId="1" type="noConversion"/>
  </si>
  <si>
    <t>Number</t>
    <phoneticPr fontId="1" type="noConversion"/>
  </si>
  <si>
    <t>Mercury</t>
    <phoneticPr fontId="1" type="noConversion"/>
  </si>
  <si>
    <t>z</t>
    <phoneticPr fontId="1" type="noConversion"/>
  </si>
  <si>
    <t>ch</t>
    <phoneticPr fontId="1" type="noConversion"/>
  </si>
  <si>
    <t>t</t>
    <phoneticPr fontId="1" type="noConversion"/>
  </si>
  <si>
    <t>y</t>
    <phoneticPr fontId="1" type="noConversion"/>
  </si>
  <si>
    <t>l</t>
    <phoneticPr fontId="1" type="noConversion"/>
  </si>
  <si>
    <t>m</t>
    <phoneticPr fontId="1" type="noConversion"/>
  </si>
  <si>
    <t>s</t>
    <phoneticPr fontId="1" type="noConversion"/>
  </si>
  <si>
    <t>a</t>
    <phoneticPr fontId="1" type="noConversion"/>
  </si>
  <si>
    <t>p</t>
    <phoneticPr fontId="1" type="noConversion"/>
  </si>
  <si>
    <t>ts</t>
    <phoneticPr fontId="1" type="noConversion"/>
  </si>
  <si>
    <t>z</t>
  </si>
  <si>
    <t>z</t>
    <phoneticPr fontId="1" type="noConversion"/>
  </si>
  <si>
    <t>x</t>
  </si>
  <si>
    <t>x</t>
    <phoneticPr fontId="1" type="noConversion"/>
  </si>
  <si>
    <t>t</t>
    <phoneticPr fontId="1" type="noConversion"/>
  </si>
  <si>
    <t>y</t>
    <phoneticPr fontId="1" type="noConversion"/>
  </si>
  <si>
    <t>k</t>
    <phoneticPr fontId="1" type="noConversion"/>
  </si>
  <si>
    <t>m</t>
    <phoneticPr fontId="1" type="noConversion"/>
  </si>
  <si>
    <t>n</t>
    <phoneticPr fontId="1" type="noConversion"/>
  </si>
  <si>
    <t>c</t>
    <phoneticPr fontId="1" type="noConversion"/>
  </si>
  <si>
    <t>q</t>
    <phoneticPr fontId="1" type="noConversion"/>
  </si>
  <si>
    <t>s</t>
    <phoneticPr fontId="1" type="noConversion"/>
  </si>
  <si>
    <t>Value</t>
    <phoneticPr fontId="1" type="noConversion"/>
  </si>
  <si>
    <t>Good Spirits</t>
    <phoneticPr fontId="1" type="noConversion"/>
  </si>
  <si>
    <t>Evil Spirits</t>
    <phoneticPr fontId="1" type="noConversion"/>
  </si>
  <si>
    <t>Sequence of Good</t>
    <phoneticPr fontId="1" type="noConversion"/>
  </si>
  <si>
    <t>Sequence of Evil</t>
    <phoneticPr fontId="1" type="noConversion"/>
  </si>
  <si>
    <t>q</t>
  </si>
  <si>
    <t>Moon</t>
    <phoneticPr fontId="1" type="noConversion"/>
  </si>
  <si>
    <t>Saturn</t>
    <phoneticPr fontId="1" type="noConversion"/>
  </si>
  <si>
    <t>Letter 8</t>
    <phoneticPr fontId="1" type="noConversion"/>
  </si>
  <si>
    <t>Letter 7</t>
    <phoneticPr fontId="1" type="noConversion"/>
  </si>
  <si>
    <t>Letter 2</t>
    <phoneticPr fontId="1" type="noConversion"/>
  </si>
  <si>
    <t>p</t>
    <phoneticPr fontId="1" type="noConversion"/>
  </si>
  <si>
    <t>i</t>
    <phoneticPr fontId="1" type="noConversion"/>
  </si>
  <si>
    <t>The line of evil.</t>
    <phoneticPr fontId="1" type="noConversion"/>
  </si>
  <si>
    <t>Moon</t>
    <phoneticPr fontId="1" type="noConversion"/>
  </si>
  <si>
    <t>Mercury</t>
    <phoneticPr fontId="1" type="noConversion"/>
  </si>
  <si>
    <t>Venus</t>
    <phoneticPr fontId="1" type="noConversion"/>
  </si>
  <si>
    <t>Sun</t>
    <phoneticPr fontId="1" type="noConversion"/>
  </si>
  <si>
    <t>Mars</t>
    <phoneticPr fontId="1" type="noConversion"/>
  </si>
  <si>
    <t>Jupiter</t>
    <phoneticPr fontId="1" type="noConversion"/>
  </si>
  <si>
    <t>Saturn</t>
    <phoneticPr fontId="1" type="noConversion"/>
  </si>
  <si>
    <t>Spirit Names from the Table of Planets</t>
    <phoneticPr fontId="1" type="noConversion"/>
  </si>
  <si>
    <t>g</t>
    <phoneticPr fontId="1" type="noConversion"/>
  </si>
  <si>
    <t>b</t>
    <phoneticPr fontId="1" type="noConversion"/>
  </si>
  <si>
    <t>x</t>
    <phoneticPr fontId="1" type="noConversion"/>
  </si>
  <si>
    <t>c</t>
    <phoneticPr fontId="1" type="noConversion"/>
  </si>
  <si>
    <t>i</t>
    <phoneticPr fontId="1" type="noConversion"/>
  </si>
  <si>
    <t>n</t>
    <phoneticPr fontId="1" type="noConversion"/>
  </si>
  <si>
    <t>m</t>
    <phoneticPr fontId="1" type="noConversion"/>
  </si>
  <si>
    <t>a</t>
    <phoneticPr fontId="1" type="noConversion"/>
  </si>
  <si>
    <t>e</t>
    <phoneticPr fontId="1" type="noConversion"/>
  </si>
  <si>
    <t>o</t>
    <phoneticPr fontId="1" type="noConversion"/>
  </si>
  <si>
    <t>Letter 8</t>
    <phoneticPr fontId="1" type="noConversion"/>
  </si>
  <si>
    <t>Letter 9</t>
    <phoneticPr fontId="1" type="noConversion"/>
  </si>
  <si>
    <t>Letter 10</t>
    <phoneticPr fontId="1" type="noConversion"/>
  </si>
  <si>
    <t>Spirit in Moon</t>
    <phoneticPr fontId="1" type="noConversion"/>
  </si>
  <si>
    <t>Spirit in Mercury</t>
    <phoneticPr fontId="1" type="noConversion"/>
  </si>
  <si>
    <t>Spirit in Venus</t>
    <phoneticPr fontId="1" type="noConversion"/>
  </si>
  <si>
    <t>Spirit in Sun</t>
    <phoneticPr fontId="1" type="noConversion"/>
  </si>
  <si>
    <t>Spirit in Mars</t>
    <phoneticPr fontId="1" type="noConversion"/>
  </si>
  <si>
    <t>Spirit in Jupiter</t>
    <phoneticPr fontId="1" type="noConversion"/>
  </si>
  <si>
    <t>Spirit in Saturn</t>
    <phoneticPr fontId="1" type="noConversion"/>
  </si>
  <si>
    <t>Letter 10</t>
    <phoneticPr fontId="1" type="noConversion"/>
  </si>
  <si>
    <t>a</t>
    <phoneticPr fontId="1" type="noConversion"/>
  </si>
  <si>
    <t>z</t>
    <phoneticPr fontId="1" type="noConversion"/>
  </si>
  <si>
    <t>v</t>
    <phoneticPr fontId="1" type="noConversion"/>
  </si>
  <si>
    <t>h</t>
    <phoneticPr fontId="1" type="noConversion"/>
  </si>
  <si>
    <t>d</t>
    <phoneticPr fontId="1" type="noConversion"/>
  </si>
  <si>
    <t>g</t>
    <phoneticPr fontId="1" type="noConversion"/>
  </si>
  <si>
    <t>b</t>
    <phoneticPr fontId="1" type="noConversion"/>
  </si>
  <si>
    <t>s</t>
    <phoneticPr fontId="1" type="noConversion"/>
  </si>
  <si>
    <t>b</t>
    <phoneticPr fontId="1" type="noConversion"/>
  </si>
  <si>
    <t>The line of evil.</t>
    <phoneticPr fontId="1" type="noConversion"/>
  </si>
  <si>
    <t>c</t>
    <phoneticPr fontId="1" type="noConversion"/>
  </si>
  <si>
    <t>Jupiter</t>
    <phoneticPr fontId="1" type="noConversion"/>
  </si>
  <si>
    <t>Mars</t>
    <phoneticPr fontId="1" type="noConversion"/>
  </si>
  <si>
    <t>Sun</t>
    <phoneticPr fontId="1" type="noConversion"/>
  </si>
  <si>
    <t>Venus</t>
    <phoneticPr fontId="1" type="noConversion"/>
  </si>
  <si>
    <t>Mercury</t>
    <phoneticPr fontId="1" type="noConversion"/>
  </si>
  <si>
    <t>Letter 1</t>
    <phoneticPr fontId="1" type="noConversion"/>
  </si>
  <si>
    <t>(s/sz/ß)</t>
    <phoneticPr fontId="1" type="noConversion"/>
  </si>
  <si>
    <t>(a/o)</t>
    <phoneticPr fontId="1" type="noConversion"/>
  </si>
  <si>
    <t>(p/f)</t>
    <phoneticPr fontId="1" type="noConversion"/>
  </si>
  <si>
    <t>(ts/tsch)</t>
    <phoneticPr fontId="1" type="noConversion"/>
  </si>
  <si>
    <t>Letter 3</t>
    <phoneticPr fontId="1" type="noConversion"/>
  </si>
  <si>
    <t>Letter 2</t>
    <phoneticPr fontId="1" type="noConversion"/>
  </si>
  <si>
    <t>Letter 10</t>
    <phoneticPr fontId="1" type="noConversion"/>
  </si>
  <si>
    <t>Letter 9</t>
    <phoneticPr fontId="1" type="noConversion"/>
  </si>
  <si>
    <t>Letter 6</t>
    <phoneticPr fontId="1" type="noConversion"/>
  </si>
  <si>
    <t>Letter 5</t>
    <phoneticPr fontId="1" type="noConversion"/>
  </si>
  <si>
    <t>Letter 4</t>
    <phoneticPr fontId="1" type="noConversion"/>
  </si>
  <si>
    <t>Letter 3</t>
    <phoneticPr fontId="1" type="noConversion"/>
  </si>
  <si>
    <t>r</t>
  </si>
  <si>
    <t>k</t>
  </si>
  <si>
    <t>l</t>
  </si>
  <si>
    <t>Saturn</t>
    <phoneticPr fontId="1" type="noConversion"/>
  </si>
  <si>
    <t>Jupiter</t>
    <phoneticPr fontId="1" type="noConversion"/>
  </si>
  <si>
    <t>Mars</t>
    <phoneticPr fontId="1" type="noConversion"/>
  </si>
  <si>
    <t>Venus</t>
    <phoneticPr fontId="1" type="noConversion"/>
  </si>
  <si>
    <t>Mercury</t>
    <phoneticPr fontId="1" type="noConversion"/>
  </si>
  <si>
    <t>Moon</t>
    <phoneticPr fontId="1" type="noConversion"/>
  </si>
  <si>
    <t>The line of good</t>
    <phoneticPr fontId="1" type="noConversion"/>
  </si>
  <si>
    <t>The line of evil</t>
    <phoneticPr fontId="1" type="noConversion"/>
  </si>
  <si>
    <t>m</t>
    <phoneticPr fontId="1" type="noConversion"/>
  </si>
  <si>
    <t>l</t>
    <phoneticPr fontId="1" type="noConversion"/>
  </si>
  <si>
    <t>sch</t>
    <phoneticPr fontId="1" type="noConversion"/>
  </si>
  <si>
    <t>th</t>
    <phoneticPr fontId="1" type="noConversion"/>
  </si>
  <si>
    <t>Letter 1</t>
    <phoneticPr fontId="1" type="noConversion"/>
  </si>
  <si>
    <t>(q/k)</t>
    <phoneticPr fontId="1" type="noConversion"/>
  </si>
  <si>
    <t>(a)</t>
    <phoneticPr fontId="1" type="noConversion"/>
  </si>
  <si>
    <t>Value</t>
  </si>
  <si>
    <t>Vocalized (simplified)</t>
  </si>
  <si>
    <t>Hebrew</t>
    <phoneticPr fontId="1" type="noConversion"/>
  </si>
  <si>
    <t>Value</t>
    <phoneticPr fontId="1" type="noConversion"/>
  </si>
  <si>
    <t>Vocalized (simplified)</t>
    <phoneticPr fontId="1" type="noConversion"/>
  </si>
  <si>
    <t>Simplified</t>
    <phoneticPr fontId="1" type="noConversion"/>
  </si>
  <si>
    <t>--</t>
    <phoneticPr fontId="1" type="noConversion"/>
  </si>
  <si>
    <t>b</t>
    <phoneticPr fontId="1" type="noConversion"/>
  </si>
  <si>
    <t>g</t>
    <phoneticPr fontId="1" type="noConversion"/>
  </si>
  <si>
    <t>d</t>
    <phoneticPr fontId="1" type="noConversion"/>
  </si>
  <si>
    <t>h</t>
    <phoneticPr fontId="1" type="noConversion"/>
  </si>
  <si>
    <t>v</t>
    <phoneticPr fontId="1" type="noConversion"/>
  </si>
  <si>
    <t>Name to be referenced</t>
    <phoneticPr fontId="1" type="noConversion"/>
  </si>
  <si>
    <t>Letter 4</t>
    <phoneticPr fontId="1" type="noConversion"/>
  </si>
  <si>
    <t>Letter 5</t>
    <phoneticPr fontId="1" type="noConversion"/>
  </si>
  <si>
    <t>Letter 6</t>
    <phoneticPr fontId="1" type="noConversion"/>
  </si>
  <si>
    <t>Letter 7</t>
    <phoneticPr fontId="1" type="noConversion"/>
  </si>
  <si>
    <t>q</t>
    <phoneticPr fontId="1" type="noConversion"/>
  </si>
  <si>
    <t>r</t>
    <phoneticPr fontId="1" type="noConversion"/>
  </si>
  <si>
    <t>th</t>
    <phoneticPr fontId="1" type="noConversion"/>
  </si>
  <si>
    <t>Exact</t>
    <phoneticPr fontId="1" type="noConversion"/>
  </si>
  <si>
    <t>Vocalized (exact)</t>
  </si>
  <si>
    <t>Vocalized (exact)</t>
    <phoneticPr fontId="1" type="noConversion"/>
  </si>
  <si>
    <t>Vowels</t>
    <phoneticPr fontId="1" type="noConversion"/>
  </si>
  <si>
    <t>Consonants 1</t>
    <phoneticPr fontId="1" type="noConversion"/>
  </si>
  <si>
    <t>Consonants 2</t>
    <phoneticPr fontId="1" type="noConversion"/>
  </si>
  <si>
    <t>g</t>
    <phoneticPr fontId="1" type="noConversion"/>
  </si>
  <si>
    <t>The line of good.</t>
    <phoneticPr fontId="1" type="noConversion"/>
  </si>
  <si>
    <t>t</t>
    <phoneticPr fontId="1" type="noConversion"/>
  </si>
  <si>
    <t>j</t>
    <phoneticPr fontId="1" type="noConversion"/>
  </si>
  <si>
    <t>p</t>
    <phoneticPr fontId="1" type="noConversion"/>
  </si>
  <si>
    <t>l</t>
    <phoneticPr fontId="1" type="noConversion"/>
  </si>
  <si>
    <t>k</t>
    <phoneticPr fontId="1" type="noConversion"/>
  </si>
  <si>
    <t>a</t>
    <phoneticPr fontId="1" type="noConversion"/>
  </si>
  <si>
    <t>t</t>
    <phoneticPr fontId="1" type="noConversion"/>
  </si>
  <si>
    <t>s</t>
    <phoneticPr fontId="1" type="noConversion"/>
  </si>
  <si>
    <t>r</t>
    <phoneticPr fontId="1" type="noConversion"/>
  </si>
  <si>
    <t>q</t>
    <phoneticPr fontId="1" type="noConversion"/>
  </si>
  <si>
    <t>j</t>
    <phoneticPr fontId="1" type="noConversion"/>
  </si>
  <si>
    <t>n</t>
    <phoneticPr fontId="1" type="noConversion"/>
  </si>
  <si>
    <t>m</t>
    <phoneticPr fontId="1" type="noConversion"/>
  </si>
  <si>
    <t>l</t>
    <phoneticPr fontId="1" type="noConversion"/>
  </si>
  <si>
    <t>k</t>
    <phoneticPr fontId="1" type="noConversion"/>
  </si>
  <si>
    <t>y</t>
    <phoneticPr fontId="1" type="noConversion"/>
  </si>
  <si>
    <t>u</t>
    <phoneticPr fontId="1" type="noConversion"/>
  </si>
  <si>
    <t>x</t>
    <phoneticPr fontId="1" type="noConversion"/>
  </si>
  <si>
    <t>p</t>
    <phoneticPr fontId="1" type="noConversion"/>
  </si>
  <si>
    <t>j</t>
    <phoneticPr fontId="1" type="noConversion"/>
  </si>
  <si>
    <t>p</t>
    <phoneticPr fontId="1" type="noConversion"/>
  </si>
  <si>
    <t>x</t>
    <phoneticPr fontId="1" type="noConversion"/>
  </si>
  <si>
    <t>l</t>
    <phoneticPr fontId="1" type="noConversion"/>
  </si>
  <si>
    <t>k</t>
    <phoneticPr fontId="1" type="noConversion"/>
  </si>
  <si>
    <t>y</t>
    <phoneticPr fontId="1" type="noConversion"/>
  </si>
  <si>
    <t>u</t>
    <phoneticPr fontId="1" type="noConversion"/>
  </si>
  <si>
    <t>z</t>
    <phoneticPr fontId="1" type="noConversion"/>
  </si>
  <si>
    <t>v</t>
    <phoneticPr fontId="1" type="noConversion"/>
  </si>
  <si>
    <t>m</t>
    <phoneticPr fontId="1" type="noConversion"/>
  </si>
  <si>
    <t>y</t>
    <phoneticPr fontId="1" type="noConversion"/>
  </si>
  <si>
    <t>d</t>
    <phoneticPr fontId="1" type="noConversion"/>
  </si>
  <si>
    <t>d</t>
    <phoneticPr fontId="1" type="noConversion"/>
  </si>
  <si>
    <t>u</t>
    <phoneticPr fontId="1" type="noConversion"/>
  </si>
  <si>
    <t>l</t>
    <phoneticPr fontId="1" type="noConversion"/>
  </si>
  <si>
    <t>i</t>
    <phoneticPr fontId="1" type="noConversion"/>
  </si>
  <si>
    <t>r</t>
    <phoneticPr fontId="1" type="noConversion"/>
  </si>
  <si>
    <t>r</t>
    <phoneticPr fontId="1" type="noConversion"/>
  </si>
  <si>
    <t>The line of good.</t>
    <phoneticPr fontId="1" type="noConversion"/>
  </si>
  <si>
    <t>Venus</t>
    <phoneticPr fontId="1" type="noConversion"/>
  </si>
  <si>
    <t>Sun</t>
    <phoneticPr fontId="1" type="noConversion"/>
  </si>
  <si>
    <t>Mars</t>
    <phoneticPr fontId="1" type="noConversion"/>
  </si>
  <si>
    <t>Jupiter</t>
    <phoneticPr fontId="1" type="noConversion"/>
  </si>
  <si>
    <t>Saturn</t>
    <phoneticPr fontId="1" type="noConversion"/>
  </si>
  <si>
    <t>Hebrew</t>
  </si>
  <si>
    <t>Hebrew</t>
    <phoneticPr fontId="1" type="noConversion"/>
  </si>
  <si>
    <t>Hebrew</t>
    <phoneticPr fontId="1" type="noConversion"/>
  </si>
  <si>
    <t>g</t>
    <phoneticPr fontId="1" type="noConversion"/>
  </si>
  <si>
    <t>d</t>
    <phoneticPr fontId="1" type="noConversion"/>
  </si>
  <si>
    <t>(v/o/u)</t>
    <phoneticPr fontId="1" type="noConversion"/>
  </si>
  <si>
    <t>ch</t>
    <phoneticPr fontId="1" type="noConversion"/>
  </si>
  <si>
    <t>t</t>
    <phoneticPr fontId="1" type="noConversion"/>
  </si>
  <si>
    <t>n</t>
    <phoneticPr fontId="1" type="noConversion"/>
  </si>
  <si>
    <t>Sequence 2</t>
    <phoneticPr fontId="1" type="noConversion"/>
  </si>
  <si>
    <t>Sequence 1</t>
    <phoneticPr fontId="1" type="noConversion"/>
  </si>
  <si>
    <t>Letter 9</t>
    <phoneticPr fontId="1" type="noConversion"/>
  </si>
  <si>
    <t>Letter 8</t>
    <phoneticPr fontId="1" type="noConversion"/>
  </si>
  <si>
    <t>Letter 7</t>
    <phoneticPr fontId="1" type="noConversion"/>
  </si>
  <si>
    <t>Letter 6</t>
    <phoneticPr fontId="1" type="noConversion"/>
  </si>
  <si>
    <t>Letter 5</t>
    <phoneticPr fontId="1" type="noConversion"/>
  </si>
  <si>
    <t>Letter 4</t>
    <phoneticPr fontId="1" type="noConversion"/>
  </si>
  <si>
    <t>Letter 3</t>
    <phoneticPr fontId="1" type="noConversion"/>
  </si>
  <si>
    <t>Letter 2</t>
    <phoneticPr fontId="1" type="noConversion"/>
  </si>
  <si>
    <t>Letter 1</t>
    <phoneticPr fontId="1" type="noConversion"/>
  </si>
  <si>
    <t>k</t>
    <phoneticPr fontId="1" type="noConversion"/>
  </si>
  <si>
    <t>Signifcator</t>
    <phoneticPr fontId="1" type="noConversion"/>
  </si>
  <si>
    <t>Value</t>
    <phoneticPr fontId="1" type="noConversion"/>
  </si>
  <si>
    <t>Value</t>
    <phoneticPr fontId="1" type="noConversion"/>
  </si>
  <si>
    <t>a</t>
  </si>
  <si>
    <t>a</t>
    <phoneticPr fontId="1" type="noConversion"/>
  </si>
  <si>
    <t>b</t>
  </si>
  <si>
    <t>g</t>
  </si>
  <si>
    <t>d</t>
  </si>
  <si>
    <t>h</t>
  </si>
  <si>
    <t>h</t>
    <phoneticPr fontId="1" type="noConversion"/>
  </si>
  <si>
    <t>v</t>
  </si>
  <si>
    <t>v</t>
    <phoneticPr fontId="1" type="noConversion"/>
  </si>
  <si>
    <t>b</t>
    <phoneticPr fontId="1" type="noConversion"/>
  </si>
  <si>
    <t>g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</si>
</sst>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0"/>
      <name val="Verdana"/>
    </font>
    <font>
      <sz val="8"/>
      <name val="Verdana"/>
      <family val="2"/>
    </font>
    <font>
      <sz val="14"/>
      <name val="1942 report"/>
    </font>
    <font>
      <sz val="12"/>
      <name val="Myriad Set Text"/>
    </font>
    <font>
      <sz val="12"/>
      <color indexed="22"/>
      <name val="Myriad Set Text"/>
    </font>
    <font>
      <sz val="12"/>
      <name val="Hebrew Regular"/>
    </font>
    <font>
      <b/>
      <sz val="12"/>
      <name val="Myriad Set Text"/>
    </font>
    <font>
      <b/>
      <sz val="12"/>
      <color indexed="16"/>
      <name val="Myriad Set Text"/>
    </font>
    <font>
      <sz val="10"/>
      <color indexed="16"/>
      <name val="Myriad Set Text"/>
    </font>
    <font>
      <b/>
      <sz val="12"/>
      <name val="Hebrew Regular"/>
    </font>
    <font>
      <sz val="10"/>
      <name val="Myriad Set Text"/>
    </font>
    <font>
      <b/>
      <sz val="18"/>
      <name val="1942 report"/>
    </font>
    <font>
      <b/>
      <sz val="16"/>
      <name val="1942 report"/>
    </font>
    <font>
      <sz val="16"/>
      <name val="1942 report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</fills>
  <borders count="73">
    <border>
      <left/>
      <right/>
      <top/>
      <bottom/>
      <diagonal/>
    </border>
    <border>
      <left/>
      <right/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 style="hair">
        <color indexed="55"/>
      </bottom>
      <diagonal/>
    </border>
    <border>
      <left/>
      <right/>
      <top style="medium">
        <color indexed="55"/>
      </top>
      <bottom style="hair">
        <color indexed="55"/>
      </bottom>
      <diagonal/>
    </border>
    <border>
      <left/>
      <right style="medium">
        <color indexed="55"/>
      </right>
      <top style="medium">
        <color indexed="55"/>
      </top>
      <bottom style="hair">
        <color indexed="55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medium">
        <color indexed="55"/>
      </left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16"/>
      </left>
      <right style="hair">
        <color indexed="16"/>
      </right>
      <top style="medium">
        <color indexed="16"/>
      </top>
      <bottom style="medium">
        <color indexed="16"/>
      </bottom>
      <diagonal/>
    </border>
    <border>
      <left style="hair">
        <color indexed="16"/>
      </left>
      <right style="hair">
        <color indexed="16"/>
      </right>
      <top style="medium">
        <color indexed="16"/>
      </top>
      <bottom style="medium">
        <color indexed="16"/>
      </bottom>
      <diagonal/>
    </border>
    <border>
      <left style="hair">
        <color indexed="16"/>
      </left>
      <right style="medium">
        <color indexed="16"/>
      </right>
      <top style="medium">
        <color indexed="16"/>
      </top>
      <bottom style="medium">
        <color indexed="16"/>
      </bottom>
      <diagonal/>
    </border>
    <border>
      <left style="medium">
        <color indexed="23"/>
      </left>
      <right/>
      <top style="medium">
        <color indexed="23"/>
      </top>
      <bottom style="hair">
        <color indexed="23"/>
      </bottom>
      <diagonal/>
    </border>
    <border>
      <left/>
      <right/>
      <top style="medium">
        <color indexed="23"/>
      </top>
      <bottom style="hair">
        <color indexed="23"/>
      </bottom>
      <diagonal/>
    </border>
    <border>
      <left/>
      <right style="medium">
        <color indexed="23"/>
      </right>
      <top style="medium">
        <color indexed="23"/>
      </top>
      <bottom style="hair">
        <color indexed="23"/>
      </bottom>
      <diagonal/>
    </border>
    <border>
      <left style="medium">
        <color indexed="23"/>
      </left>
      <right/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 style="medium">
        <color indexed="23"/>
      </right>
      <top style="hair">
        <color indexed="23"/>
      </top>
      <bottom style="hair">
        <color indexed="23"/>
      </bottom>
      <diagonal/>
    </border>
    <border>
      <left style="medium">
        <color indexed="23"/>
      </left>
      <right/>
      <top style="hair">
        <color indexed="23"/>
      </top>
      <bottom style="medium">
        <color indexed="23"/>
      </bottom>
      <diagonal/>
    </border>
    <border>
      <left/>
      <right/>
      <top style="hair">
        <color indexed="23"/>
      </top>
      <bottom style="medium">
        <color indexed="23"/>
      </bottom>
      <diagonal/>
    </border>
    <border>
      <left/>
      <right style="medium">
        <color indexed="23"/>
      </right>
      <top style="hair">
        <color indexed="23"/>
      </top>
      <bottom style="medium">
        <color indexed="23"/>
      </bottom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/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hair">
        <color indexed="22"/>
      </bottom>
      <diagonal/>
    </border>
    <border>
      <left/>
      <right style="medium">
        <color indexed="22"/>
      </right>
      <top style="medium">
        <color indexed="22"/>
      </top>
      <bottom style="hair">
        <color indexed="22"/>
      </bottom>
      <diagonal/>
    </border>
    <border>
      <left/>
      <right/>
      <top style="medium">
        <color indexed="22"/>
      </top>
      <bottom style="hair">
        <color indexed="22"/>
      </bottom>
      <diagonal/>
    </border>
    <border>
      <left style="medium">
        <color indexed="22"/>
      </left>
      <right/>
      <top style="hair">
        <color indexed="22"/>
      </top>
      <bottom style="hair">
        <color indexed="22"/>
      </bottom>
      <diagonal/>
    </border>
    <border>
      <left/>
      <right style="medium">
        <color indexed="22"/>
      </right>
      <top style="hair">
        <color indexed="22"/>
      </top>
      <bottom style="hair">
        <color indexed="22"/>
      </bottom>
      <diagonal/>
    </border>
    <border>
      <left style="medium">
        <color indexed="22"/>
      </left>
      <right/>
      <top style="hair">
        <color indexed="22"/>
      </top>
      <bottom style="medium">
        <color indexed="22"/>
      </bottom>
      <diagonal/>
    </border>
    <border>
      <left/>
      <right style="medium">
        <color indexed="22"/>
      </right>
      <top style="hair">
        <color indexed="22"/>
      </top>
      <bottom style="medium">
        <color indexed="22"/>
      </bottom>
      <diagonal/>
    </border>
    <border>
      <left/>
      <right/>
      <top style="hair">
        <color indexed="22"/>
      </top>
      <bottom style="medium">
        <color indexed="22"/>
      </bottom>
      <diagonal/>
    </border>
    <border>
      <left style="medium">
        <color indexed="23"/>
      </left>
      <right/>
      <top style="hair">
        <color indexed="22"/>
      </top>
      <bottom style="hair">
        <color indexed="22"/>
      </bottom>
      <diagonal/>
    </border>
    <border>
      <left/>
      <right style="medium">
        <color indexed="23"/>
      </right>
      <top style="hair">
        <color indexed="22"/>
      </top>
      <bottom style="hair">
        <color indexed="22"/>
      </bottom>
      <diagonal/>
    </border>
    <border>
      <left style="medium">
        <color indexed="23"/>
      </left>
      <right/>
      <top style="medium">
        <color indexed="23"/>
      </top>
      <bottom style="hair">
        <color indexed="22"/>
      </bottom>
      <diagonal/>
    </border>
    <border>
      <left/>
      <right style="medium">
        <color indexed="22"/>
      </right>
      <top style="medium">
        <color indexed="23"/>
      </top>
      <bottom style="hair">
        <color indexed="22"/>
      </bottom>
      <diagonal/>
    </border>
    <border>
      <left/>
      <right style="medium">
        <color indexed="23"/>
      </right>
      <top style="medium">
        <color indexed="23"/>
      </top>
      <bottom style="hair">
        <color indexed="22"/>
      </bottom>
      <diagonal/>
    </border>
    <border>
      <left style="medium">
        <color indexed="23"/>
      </left>
      <right/>
      <top style="hair">
        <color indexed="22"/>
      </top>
      <bottom style="medium">
        <color indexed="23"/>
      </bottom>
      <diagonal/>
    </border>
    <border>
      <left/>
      <right style="medium">
        <color indexed="22"/>
      </right>
      <top style="hair">
        <color indexed="22"/>
      </top>
      <bottom style="medium">
        <color indexed="23"/>
      </bottom>
      <diagonal/>
    </border>
    <border>
      <left/>
      <right style="medium">
        <color indexed="23"/>
      </right>
      <top style="hair">
        <color indexed="22"/>
      </top>
      <bottom style="medium">
        <color indexed="23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23"/>
      </left>
      <right/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/>
      <right style="medium">
        <color indexed="23"/>
      </right>
      <top/>
      <bottom style="hair">
        <color indexed="23"/>
      </bottom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/>
      <top style="hair">
        <color indexed="55"/>
      </top>
      <bottom style="medium">
        <color indexed="55"/>
      </bottom>
      <diagonal/>
    </border>
    <border>
      <left/>
      <right/>
      <top style="hair">
        <color indexed="55"/>
      </top>
      <bottom style="medium">
        <color indexed="55"/>
      </bottom>
      <diagonal/>
    </border>
    <border>
      <left/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medium">
        <color indexed="23"/>
      </left>
      <right/>
      <top/>
      <bottom style="hair">
        <color indexed="22"/>
      </bottom>
      <diagonal/>
    </border>
    <border>
      <left/>
      <right style="medium">
        <color indexed="22"/>
      </right>
      <top/>
      <bottom style="hair">
        <color indexed="22"/>
      </bottom>
      <diagonal/>
    </border>
    <border>
      <left style="medium">
        <color indexed="22"/>
      </left>
      <right/>
      <top/>
      <bottom style="hair">
        <color indexed="22"/>
      </bottom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/>
      <right style="medium">
        <color indexed="22"/>
      </right>
      <top style="medium">
        <color indexed="23"/>
      </top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2"/>
      </left>
      <right/>
      <top style="hair">
        <color indexed="22"/>
      </top>
      <bottom style="medium">
        <color indexed="23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0" fillId="0" borderId="0" xfId="0" applyProtection="1">
      <protection hidden="1"/>
    </xf>
    <xf numFmtId="0" fontId="5" fillId="3" borderId="20" xfId="0" applyFont="1" applyFill="1" applyBorder="1" applyAlignment="1" applyProtection="1">
      <alignment horizontal="center" vertical="center"/>
      <protection locked="0"/>
    </xf>
    <xf numFmtId="0" fontId="5" fillId="3" borderId="21" xfId="0" applyFont="1" applyFill="1" applyBorder="1" applyAlignment="1" applyProtection="1">
      <alignment horizontal="center" vertical="center"/>
      <protection locked="0"/>
    </xf>
    <xf numFmtId="0" fontId="5" fillId="3" borderId="22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2" borderId="13" xfId="0" applyFont="1" applyFill="1" applyBorder="1" applyAlignment="1" applyProtection="1">
      <alignment vertical="center"/>
    </xf>
    <xf numFmtId="0" fontId="3" fillId="2" borderId="14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vertical="center"/>
    </xf>
    <xf numFmtId="0" fontId="11" fillId="2" borderId="0" xfId="0" applyFont="1" applyFill="1" applyBorder="1" applyAlignment="1" applyProtection="1">
      <alignment vertical="center"/>
    </xf>
    <xf numFmtId="0" fontId="3" fillId="2" borderId="15" xfId="0" applyFont="1" applyFill="1" applyBorder="1" applyAlignment="1" applyProtection="1">
      <alignment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3" fillId="2" borderId="19" xfId="0" applyFont="1" applyFill="1" applyBorder="1" applyAlignment="1" applyProtection="1">
      <alignment vertical="center"/>
    </xf>
    <xf numFmtId="0" fontId="8" fillId="2" borderId="15" xfId="0" applyFont="1" applyFill="1" applyBorder="1" applyAlignment="1" applyProtection="1">
      <alignment horizontal="center" vertical="center" wrapText="1"/>
    </xf>
    <xf numFmtId="0" fontId="6" fillId="0" borderId="32" xfId="0" applyFont="1" applyBorder="1" applyAlignment="1" applyProtection="1">
      <alignment horizontal="center" vertical="center"/>
    </xf>
    <xf numFmtId="0" fontId="6" fillId="0" borderId="33" xfId="0" applyFont="1" applyBorder="1" applyAlignment="1" applyProtection="1">
      <alignment horizontal="center" vertical="center"/>
    </xf>
    <xf numFmtId="0" fontId="6" fillId="0" borderId="33" xfId="0" applyFont="1" applyBorder="1" applyAlignment="1" applyProtection="1">
      <alignment horizontal="left" vertical="center"/>
    </xf>
    <xf numFmtId="0" fontId="6" fillId="0" borderId="34" xfId="0" applyFont="1" applyBorder="1" applyAlignment="1" applyProtection="1">
      <alignment horizontal="left" vertical="center"/>
    </xf>
    <xf numFmtId="0" fontId="6" fillId="3" borderId="32" xfId="0" applyFont="1" applyFill="1" applyBorder="1" applyAlignment="1" applyProtection="1">
      <alignment horizontal="center" vertical="center"/>
    </xf>
    <xf numFmtId="0" fontId="6" fillId="3" borderId="33" xfId="0" applyFont="1" applyFill="1" applyBorder="1" applyAlignment="1" applyProtection="1">
      <alignment horizontal="center" vertical="center"/>
    </xf>
    <xf numFmtId="0" fontId="6" fillId="3" borderId="34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vertical="center"/>
    </xf>
    <xf numFmtId="0" fontId="5" fillId="0" borderId="23" xfId="0" applyFont="1" applyBorder="1" applyAlignment="1" applyProtection="1">
      <alignment horizontal="right" vertical="center" wrapText="1"/>
    </xf>
    <xf numFmtId="0" fontId="3" fillId="0" borderId="24" xfId="0" applyFont="1" applyBorder="1" applyAlignment="1" applyProtection="1">
      <alignment horizontal="center" vertical="center" wrapText="1"/>
    </xf>
    <xf numFmtId="0" fontId="3" fillId="0" borderId="24" xfId="0" applyFont="1" applyBorder="1" applyAlignment="1" applyProtection="1">
      <alignment vertical="center" wrapText="1"/>
    </xf>
    <xf numFmtId="0" fontId="3" fillId="0" borderId="25" xfId="0" applyFont="1" applyBorder="1" applyAlignment="1" applyProtection="1">
      <alignment horizontal="left" vertical="center" wrapText="1"/>
    </xf>
    <xf numFmtId="0" fontId="5" fillId="3" borderId="57" xfId="0" applyFont="1" applyFill="1" applyBorder="1" applyAlignment="1" applyProtection="1">
      <alignment horizontal="right" vertical="center"/>
    </xf>
    <xf numFmtId="0" fontId="3" fillId="3" borderId="58" xfId="0" applyFont="1" applyFill="1" applyBorder="1" applyAlignment="1" applyProtection="1">
      <alignment horizontal="center" vertical="center"/>
    </xf>
    <xf numFmtId="0" fontId="3" fillId="3" borderId="58" xfId="0" applyFont="1" applyFill="1" applyBorder="1" applyAlignment="1" applyProtection="1">
      <alignment horizontal="right" vertical="center" wrapText="1"/>
    </xf>
    <xf numFmtId="0" fontId="3" fillId="3" borderId="59" xfId="0" applyFont="1" applyFill="1" applyBorder="1" applyAlignment="1" applyProtection="1">
      <alignment horizontal="center" vertical="center" wrapText="1"/>
    </xf>
    <xf numFmtId="0" fontId="5" fillId="0" borderId="26" xfId="0" applyFont="1" applyBorder="1" applyAlignment="1" applyProtection="1">
      <alignment horizontal="right" vertical="center" wrapText="1"/>
    </xf>
    <xf numFmtId="0" fontId="3" fillId="0" borderId="27" xfId="0" applyFont="1" applyBorder="1" applyAlignment="1" applyProtection="1">
      <alignment horizontal="center" vertical="center" wrapText="1"/>
    </xf>
    <xf numFmtId="0" fontId="3" fillId="0" borderId="27" xfId="0" applyFont="1" applyBorder="1" applyAlignment="1" applyProtection="1">
      <alignment vertical="center" wrapText="1"/>
    </xf>
    <xf numFmtId="0" fontId="3" fillId="0" borderId="28" xfId="0" applyFont="1" applyBorder="1" applyAlignment="1" applyProtection="1">
      <alignment horizontal="left" vertical="center" wrapText="1"/>
    </xf>
    <xf numFmtId="0" fontId="5" fillId="3" borderId="26" xfId="0" applyFont="1" applyFill="1" applyBorder="1" applyAlignment="1" applyProtection="1">
      <alignment horizontal="right" vertical="center"/>
    </xf>
    <xf numFmtId="0" fontId="3" fillId="3" borderId="27" xfId="0" applyFont="1" applyFill="1" applyBorder="1" applyAlignment="1" applyProtection="1">
      <alignment horizontal="center" vertical="center"/>
    </xf>
    <xf numFmtId="0" fontId="5" fillId="0" borderId="29" xfId="0" applyFont="1" applyBorder="1" applyAlignment="1" applyProtection="1">
      <alignment horizontal="right" vertical="center" wrapText="1"/>
    </xf>
    <xf numFmtId="0" fontId="3" fillId="0" borderId="30" xfId="0" applyFont="1" applyBorder="1" applyAlignment="1" applyProtection="1">
      <alignment horizontal="center" vertical="center" wrapText="1"/>
    </xf>
    <xf numFmtId="0" fontId="3" fillId="0" borderId="30" xfId="0" applyFont="1" applyBorder="1" applyAlignment="1" applyProtection="1">
      <alignment vertical="center" wrapText="1"/>
    </xf>
    <xf numFmtId="0" fontId="3" fillId="0" borderId="31" xfId="0" applyFont="1" applyBorder="1" applyAlignment="1" applyProtection="1">
      <alignment horizontal="left" vertical="center" wrapText="1"/>
    </xf>
    <xf numFmtId="0" fontId="5" fillId="3" borderId="29" xfId="0" applyFont="1" applyFill="1" applyBorder="1" applyAlignment="1" applyProtection="1">
      <alignment horizontal="right" vertical="center"/>
    </xf>
    <xf numFmtId="0" fontId="3" fillId="3" borderId="30" xfId="0" applyFont="1" applyFill="1" applyBorder="1" applyAlignment="1" applyProtection="1">
      <alignment horizontal="center" vertical="center"/>
    </xf>
    <xf numFmtId="0" fontId="3" fillId="3" borderId="33" xfId="0" applyFont="1" applyFill="1" applyBorder="1" applyAlignment="1" applyProtection="1">
      <alignment horizontal="right" vertical="center" wrapText="1"/>
    </xf>
    <xf numFmtId="0" fontId="3" fillId="3" borderId="34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5" fillId="0" borderId="5" xfId="0" applyFont="1" applyBorder="1" applyAlignment="1" applyProtection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</xf>
    <xf numFmtId="0" fontId="3" fillId="3" borderId="8" xfId="0" applyFont="1" applyFill="1" applyBorder="1" applyAlignment="1" applyProtection="1">
      <alignment horizontal="center" vertical="center"/>
    </xf>
    <xf numFmtId="0" fontId="3" fillId="3" borderId="9" xfId="0" applyFont="1" applyFill="1" applyBorder="1" applyAlignment="1" applyProtection="1">
      <alignment horizontal="center" vertical="center"/>
    </xf>
    <xf numFmtId="0" fontId="3" fillId="0" borderId="38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horizontal="center" vertical="center"/>
    </xf>
    <xf numFmtId="0" fontId="3" fillId="0" borderId="40" xfId="0" applyFont="1" applyBorder="1" applyAlignment="1" applyProtection="1">
      <alignment horizontal="center" vertical="center"/>
    </xf>
    <xf numFmtId="0" fontId="3" fillId="0" borderId="41" xfId="0" applyFont="1" applyBorder="1" applyAlignment="1" applyProtection="1">
      <alignment horizontal="center" vertical="center"/>
    </xf>
    <xf numFmtId="0" fontId="5" fillId="0" borderId="41" xfId="0" applyFont="1" applyBorder="1" applyAlignment="1" applyProtection="1">
      <alignment horizontal="center" vertical="center" wrapText="1"/>
    </xf>
    <xf numFmtId="0" fontId="3" fillId="0" borderId="42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5" fillId="3" borderId="41" xfId="0" applyFont="1" applyFill="1" applyBorder="1" applyAlignment="1" applyProtection="1">
      <alignment horizontal="center" vertical="center" wrapText="1"/>
    </xf>
    <xf numFmtId="0" fontId="3" fillId="3" borderId="42" xfId="0" applyFont="1" applyFill="1" applyBorder="1" applyAlignment="1" applyProtection="1">
      <alignment horizontal="center" vertical="center"/>
    </xf>
    <xf numFmtId="0" fontId="3" fillId="3" borderId="6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3" fillId="0" borderId="43" xfId="0" applyFont="1" applyBorder="1" applyAlignment="1" applyProtection="1">
      <alignment horizontal="center" vertical="center"/>
    </xf>
    <xf numFmtId="0" fontId="5" fillId="3" borderId="43" xfId="0" applyFont="1" applyFill="1" applyBorder="1" applyAlignment="1" applyProtection="1">
      <alignment horizontal="center" vertical="center" wrapText="1"/>
    </xf>
    <xf numFmtId="0" fontId="3" fillId="3" borderId="44" xfId="0" applyFont="1" applyFill="1" applyBorder="1" applyAlignment="1" applyProtection="1">
      <alignment horizontal="center" vertical="center"/>
    </xf>
    <xf numFmtId="0" fontId="3" fillId="3" borderId="45" xfId="0" applyFont="1" applyFill="1" applyBorder="1" applyAlignment="1" applyProtection="1">
      <alignment horizontal="center" vertical="center"/>
    </xf>
    <xf numFmtId="0" fontId="3" fillId="3" borderId="10" xfId="0" applyFont="1" applyFill="1" applyBorder="1" applyAlignment="1" applyProtection="1">
      <alignment horizontal="center" vertical="center"/>
    </xf>
    <xf numFmtId="0" fontId="3" fillId="3" borderId="11" xfId="0" applyFont="1" applyFill="1" applyBorder="1" applyAlignment="1" applyProtection="1">
      <alignment horizontal="center" vertical="center"/>
    </xf>
    <xf numFmtId="0" fontId="3" fillId="3" borderId="12" xfId="0" applyFont="1" applyFill="1" applyBorder="1" applyAlignment="1" applyProtection="1">
      <alignment horizontal="center" vertical="center"/>
    </xf>
    <xf numFmtId="0" fontId="4" fillId="0" borderId="60" xfId="0" applyFont="1" applyBorder="1" applyAlignment="1" applyProtection="1">
      <alignment horizontal="center" vertical="center"/>
    </xf>
    <xf numFmtId="0" fontId="3" fillId="3" borderId="61" xfId="0" applyFont="1" applyFill="1" applyBorder="1" applyAlignment="1" applyProtection="1">
      <alignment horizontal="center" vertical="center"/>
    </xf>
    <xf numFmtId="0" fontId="3" fillId="3" borderId="62" xfId="0" applyFont="1" applyFill="1" applyBorder="1" applyAlignment="1" applyProtection="1">
      <alignment horizontal="center" vertical="center"/>
    </xf>
    <xf numFmtId="0" fontId="3" fillId="3" borderId="63" xfId="0" applyFont="1" applyFill="1" applyBorder="1" applyAlignment="1" applyProtection="1">
      <alignment horizontal="center" vertical="center"/>
    </xf>
    <xf numFmtId="0" fontId="3" fillId="2" borderId="19" xfId="0" applyFont="1" applyFill="1" applyBorder="1" applyAlignment="1" applyProtection="1">
      <alignment vertical="center" wrapText="1"/>
    </xf>
    <xf numFmtId="0" fontId="3" fillId="2" borderId="0" xfId="0" applyFont="1" applyFill="1" applyBorder="1" applyAlignment="1" applyProtection="1">
      <alignment vertical="center" wrapText="1"/>
    </xf>
    <xf numFmtId="0" fontId="3" fillId="0" borderId="48" xfId="0" quotePrefix="1" applyFont="1" applyBorder="1" applyAlignment="1" applyProtection="1">
      <alignment horizontal="center" vertical="center" wrapText="1"/>
    </xf>
    <xf numFmtId="0" fontId="3" fillId="0" borderId="49" xfId="0" applyFont="1" applyBorder="1" applyAlignment="1" applyProtection="1">
      <alignment horizontal="center" vertical="center" wrapText="1"/>
    </xf>
    <xf numFmtId="0" fontId="6" fillId="0" borderId="17" xfId="0" applyFont="1" applyBorder="1" applyAlignment="1" applyProtection="1">
      <alignment horizontal="center" vertical="center" wrapText="1"/>
    </xf>
    <xf numFmtId="0" fontId="3" fillId="0" borderId="50" xfId="0" applyFont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</xf>
    <xf numFmtId="0" fontId="5" fillId="0" borderId="42" xfId="0" applyFont="1" applyBorder="1" applyAlignment="1" applyProtection="1">
      <alignment horizontal="center" vertical="center" wrapText="1"/>
    </xf>
    <xf numFmtId="0" fontId="5" fillId="0" borderId="38" xfId="0" applyFont="1" applyBorder="1" applyAlignment="1" applyProtection="1">
      <alignment horizontal="center" vertical="center" wrapText="1"/>
    </xf>
    <xf numFmtId="0" fontId="5" fillId="0" borderId="40" xfId="0" applyFont="1" applyBorder="1" applyAlignment="1" applyProtection="1">
      <alignment horizontal="center" vertical="center" wrapText="1"/>
    </xf>
    <xf numFmtId="0" fontId="5" fillId="0" borderId="39" xfId="0" applyFont="1" applyBorder="1" applyAlignment="1" applyProtection="1">
      <alignment horizontal="center" vertical="center" wrapText="1"/>
    </xf>
    <xf numFmtId="0" fontId="5" fillId="0" borderId="47" xfId="0" applyFont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/>
    </xf>
    <xf numFmtId="0" fontId="5" fillId="3" borderId="46" xfId="0" applyFont="1" applyFill="1" applyBorder="1" applyAlignment="1" applyProtection="1">
      <alignment horizontal="center" vertical="center" wrapText="1"/>
    </xf>
    <xf numFmtId="0" fontId="5" fillId="3" borderId="42" xfId="0" applyFont="1" applyFill="1" applyBorder="1" applyAlignment="1" applyProtection="1">
      <alignment horizontal="center"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0" fontId="5" fillId="3" borderId="47" xfId="0" applyFont="1" applyFill="1" applyBorder="1" applyAlignment="1" applyProtection="1">
      <alignment horizontal="center" vertical="center" wrapText="1"/>
    </xf>
    <xf numFmtId="0" fontId="5" fillId="0" borderId="6" xfId="0" applyFont="1" applyBorder="1" applyAlignment="1" applyProtection="1">
      <alignment horizontal="center" vertical="center" wrapText="1"/>
    </xf>
    <xf numFmtId="0" fontId="3" fillId="0" borderId="51" xfId="0" applyFont="1" applyBorder="1" applyAlignment="1" applyProtection="1">
      <alignment horizontal="center" vertical="center" wrapText="1"/>
    </xf>
    <xf numFmtId="0" fontId="3" fillId="0" borderId="52" xfId="0" quotePrefix="1" applyFont="1" applyBorder="1" applyAlignment="1" applyProtection="1">
      <alignment horizontal="center" vertical="center" wrapText="1"/>
    </xf>
    <xf numFmtId="0" fontId="6" fillId="0" borderId="33" xfId="0" applyFont="1" applyBorder="1" applyAlignment="1" applyProtection="1">
      <alignment horizontal="center" vertical="center" wrapText="1"/>
    </xf>
    <xf numFmtId="0" fontId="3" fillId="0" borderId="53" xfId="0" quotePrefix="1" applyFont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vertical="center"/>
    </xf>
    <xf numFmtId="0" fontId="3" fillId="2" borderId="55" xfId="0" applyFont="1" applyFill="1" applyBorder="1" applyAlignment="1" applyProtection="1">
      <alignment vertical="center"/>
    </xf>
    <xf numFmtId="0" fontId="3" fillId="2" borderId="56" xfId="0" applyFont="1" applyFill="1" applyBorder="1" applyAlignment="1" applyProtection="1">
      <alignment vertical="center"/>
    </xf>
    <xf numFmtId="0" fontId="3" fillId="0" borderId="68" xfId="0" applyFont="1" applyBorder="1" applyAlignment="1" applyProtection="1">
      <alignment horizontal="center" vertical="center" wrapText="1"/>
    </xf>
    <xf numFmtId="0" fontId="3" fillId="0" borderId="69" xfId="0" applyFont="1" applyBorder="1" applyAlignment="1" applyProtection="1">
      <alignment horizontal="center" vertical="center" wrapText="1"/>
    </xf>
    <xf numFmtId="0" fontId="6" fillId="0" borderId="70" xfId="0" applyFont="1" applyBorder="1" applyAlignment="1" applyProtection="1">
      <alignment horizontal="center" vertical="center" wrapText="1"/>
    </xf>
    <xf numFmtId="0" fontId="6" fillId="0" borderId="71" xfId="0" applyFont="1" applyBorder="1" applyAlignment="1" applyProtection="1">
      <alignment horizontal="center" vertical="center" wrapText="1"/>
    </xf>
    <xf numFmtId="0" fontId="3" fillId="2" borderId="18" xfId="0" applyFont="1" applyFill="1" applyBorder="1" applyAlignment="1" applyProtection="1">
      <alignment vertical="center"/>
    </xf>
    <xf numFmtId="0" fontId="5" fillId="0" borderId="64" xfId="0" applyFont="1" applyFill="1" applyBorder="1" applyAlignment="1" applyProtection="1">
      <alignment horizontal="center" vertical="center" wrapText="1"/>
    </xf>
    <xf numFmtId="0" fontId="5" fillId="0" borderId="65" xfId="0" applyFont="1" applyFill="1" applyBorder="1" applyAlignment="1" applyProtection="1">
      <alignment horizontal="center" vertical="center" wrapText="1"/>
    </xf>
    <xf numFmtId="0" fontId="5" fillId="0" borderId="66" xfId="0" applyFont="1" applyFill="1" applyBorder="1" applyAlignment="1" applyProtection="1">
      <alignment horizontal="center" vertical="center" wrapText="1"/>
    </xf>
    <xf numFmtId="0" fontId="3" fillId="0" borderId="67" xfId="0" applyFont="1" applyFill="1" applyBorder="1" applyAlignment="1" applyProtection="1">
      <alignment horizontal="center" vertical="center"/>
    </xf>
    <xf numFmtId="0" fontId="3" fillId="2" borderId="67" xfId="0" applyFont="1" applyFill="1" applyBorder="1" applyAlignment="1" applyProtection="1">
      <alignment horizontal="center" vertical="center"/>
    </xf>
    <xf numFmtId="0" fontId="5" fillId="3" borderId="51" xfId="0" applyFont="1" applyFill="1" applyBorder="1" applyAlignment="1" applyProtection="1">
      <alignment horizontal="center" vertical="center" wrapText="1"/>
    </xf>
    <xf numFmtId="0" fontId="5" fillId="3" borderId="52" xfId="0" applyFont="1" applyFill="1" applyBorder="1" applyAlignment="1" applyProtection="1">
      <alignment horizontal="center" vertical="center" wrapText="1"/>
    </xf>
    <xf numFmtId="0" fontId="5" fillId="3" borderId="72" xfId="0" applyFont="1" applyFill="1" applyBorder="1" applyAlignment="1" applyProtection="1">
      <alignment horizontal="center" vertical="center" wrapText="1"/>
    </xf>
    <xf numFmtId="0" fontId="3" fillId="2" borderId="34" xfId="0" applyFont="1" applyFill="1" applyBorder="1" applyAlignment="1" applyProtection="1">
      <alignment horizontal="center" vertical="center"/>
    </xf>
    <xf numFmtId="0" fontId="3" fillId="0" borderId="35" xfId="0" applyFont="1" applyBorder="1" applyAlignment="1" applyProtection="1">
      <alignment horizontal="center" vertical="center"/>
    </xf>
    <xf numFmtId="0" fontId="3" fillId="0" borderId="36" xfId="0" applyFont="1" applyBorder="1" applyAlignment="1" applyProtection="1">
      <alignment horizontal="center" vertical="center"/>
    </xf>
    <xf numFmtId="0" fontId="9" fillId="0" borderId="35" xfId="0" applyFont="1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3" fillId="0" borderId="17" xfId="0" applyFont="1" applyBorder="1" applyAlignment="1" applyProtection="1">
      <alignment vertical="center"/>
    </xf>
    <xf numFmtId="0" fontId="13" fillId="0" borderId="18" xfId="0" applyFont="1" applyBorder="1" applyAlignment="1" applyProtection="1">
      <alignment vertical="center"/>
    </xf>
    <xf numFmtId="0" fontId="12" fillId="3" borderId="16" xfId="0" applyFont="1" applyFill="1" applyBorder="1" applyAlignment="1" applyProtection="1">
      <alignment horizontal="center" vertical="center"/>
    </xf>
    <xf numFmtId="0" fontId="12" fillId="0" borderId="17" xfId="0" applyFont="1" applyBorder="1" applyAlignment="1" applyProtection="1">
      <alignment horizontal="center" vertical="center"/>
    </xf>
    <xf numFmtId="0" fontId="12" fillId="0" borderId="18" xfId="0" applyFont="1" applyBorder="1" applyAlignment="1" applyProtection="1">
      <alignment horizontal="center" vertical="center"/>
    </xf>
    <xf numFmtId="0" fontId="6" fillId="0" borderId="35" xfId="0" quotePrefix="1" applyFont="1" applyBorder="1" applyAlignment="1" applyProtection="1">
      <alignment horizontal="center" vertical="center"/>
    </xf>
    <xf numFmtId="0" fontId="10" fillId="0" borderId="37" xfId="0" applyFont="1" applyBorder="1" applyAlignment="1" applyProtection="1">
      <alignment horizontal="center" vertical="center"/>
    </xf>
    <xf numFmtId="0" fontId="10" fillId="0" borderId="37" xfId="0" applyFont="1" applyBorder="1" applyAlignment="1" applyProtection="1">
      <alignment vertical="center"/>
    </xf>
    <xf numFmtId="0" fontId="0" fillId="0" borderId="36" xfId="0" applyBorder="1" applyAlignment="1" applyProtection="1">
      <alignment vertical="center"/>
    </xf>
    <xf numFmtId="0" fontId="3" fillId="0" borderId="37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vertical="center"/>
    </xf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8B1F2E"/>
      <rgbColor rgb="00FF99CC"/>
      <rgbColor rgb="00E4E4E4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0</xdr:row>
      <xdr:rowOff>65018</xdr:rowOff>
    </xdr:from>
    <xdr:to>
      <xdr:col>3</xdr:col>
      <xdr:colOff>266700</xdr:colOff>
      <xdr:row>4</xdr:row>
      <xdr:rowOff>279400</xdr:rowOff>
    </xdr:to>
    <xdr:pic>
      <xdr:nvPicPr>
        <xdr:cNvPr id="11426" name="Picture 1" descr="ACHER_s.png">
          <a:extLst>
            <a:ext uri="{FF2B5EF4-FFF2-40B4-BE49-F238E27FC236}">
              <a16:creationId xmlns:a16="http://schemas.microsoft.com/office/drawing/2014/main" id="{00000000-0008-0000-0000-0000A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800" y="65018"/>
          <a:ext cx="1282700" cy="1408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177800</xdr:colOff>
      <xdr:row>6</xdr:row>
      <xdr:rowOff>254000</xdr:rowOff>
    </xdr:from>
    <xdr:to>
      <xdr:col>16</xdr:col>
      <xdr:colOff>774700</xdr:colOff>
      <xdr:row>100</xdr:row>
      <xdr:rowOff>63500</xdr:rowOff>
    </xdr:to>
    <xdr:pic>
      <xdr:nvPicPr>
        <xdr:cNvPr id="11428" name="Picture 3">
          <a:extLst>
            <a:ext uri="{FF2B5EF4-FFF2-40B4-BE49-F238E27FC236}">
              <a16:creationId xmlns:a16="http://schemas.microsoft.com/office/drawing/2014/main" id="{00000000-0008-0000-0000-0000A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446500" y="1905000"/>
          <a:ext cx="3822700" cy="694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367242</xdr:colOff>
      <xdr:row>7</xdr:row>
      <xdr:rowOff>148706</xdr:rowOff>
    </xdr:from>
    <xdr:to>
      <xdr:col>16</xdr:col>
      <xdr:colOff>609600</xdr:colOff>
      <xdr:row>99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 bwMode="auto">
        <a:xfrm>
          <a:off x="16635942" y="2091806"/>
          <a:ext cx="3468158" cy="64044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l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How to use:</a:t>
          </a:r>
        </a:p>
        <a:p>
          <a:pPr algn="l" rtl="0">
            <a:defRPr sz="1000"/>
          </a:pP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This calculator helps you determine the 7 good and evil spirits ruling any object under its influence of the 7 planetary spheres. </a:t>
          </a:r>
        </a:p>
        <a:p>
          <a:pPr algn="l" rtl="0">
            <a:defRPr sz="1000"/>
          </a:pP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E.g. you can enter the name of your Holy Guardian Angel</a:t>
          </a:r>
          <a: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in line 6 and will receive the name of its good and evil spirits according to the 7 planetary spheres. </a:t>
          </a:r>
        </a:p>
        <a:p>
          <a:pPr algn="l" rtl="0">
            <a:defRPr sz="1000"/>
          </a:pPr>
          <a:endParaRPr lang="en-US" sz="1100" b="0" i="0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This example would allow you to subsequently establish ritual contact with your HGA under the aspect of a specific planetary sphere; i.e. your Spiritual Being in e.g. Mercury or Mars.</a:t>
          </a: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endParaRPr lang="en-US" sz="1400" b="1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+mn-lt"/>
              <a:ea typeface="Calibri"/>
              <a:cs typeface="Calibri"/>
            </a:rPr>
            <a:t>Instruction:</a:t>
          </a:r>
        </a:p>
        <a:p>
          <a:pPr algn="l" rtl="0">
            <a:defRPr sz="1000"/>
          </a:pP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1. Enter name in line 6 from which planetary spirit</a:t>
          </a:r>
          <a:b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</a:b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 names should be derived</a:t>
          </a:r>
        </a:p>
        <a:p>
          <a:pPr algn="l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(10 hebrew letters maximum, no suffit letters possible)</a:t>
          </a:r>
        </a:p>
        <a:p>
          <a:pPr algn="l" rtl="0">
            <a:defRPr sz="1000"/>
          </a:pP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2. Choose root name of good or evil spirit under</a:t>
          </a: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required planetary influence </a:t>
          </a: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</a:t>
          </a: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(lines 10-16 are populated automatically)</a:t>
          </a:r>
          <a:endParaRPr lang="en-US" sz="1100" b="1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3. Vocalization technique</a:t>
          </a:r>
          <a:r>
            <a:rPr lang="en-US" sz="1100" b="1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follows Tysons's commentary</a:t>
          </a:r>
          <a:br>
            <a:rPr lang="en-US" sz="1100" b="1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</a:br>
          <a:r>
            <a:rPr lang="en-US" sz="1100" b="1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on Agrippa's Fourth Book of Occult Philosophy</a:t>
          </a: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 </a:t>
          </a: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('Vocalization</a:t>
          </a:r>
          <a: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exact' provides literal translation from</a:t>
          </a:r>
          <a:b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</a:br>
          <a: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Hebrew to Latin; 'Vocalization simplified' provides</a:t>
          </a:r>
          <a:b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</a:br>
          <a: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adjusted translation for easier Lating reading)</a:t>
          </a:r>
          <a:endParaRPr lang="en-US" sz="1100" b="1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3. Add Hebrew</a:t>
          </a:r>
          <a:r>
            <a:rPr lang="en-US" sz="1100" b="1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</a:t>
          </a: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suffix to planetary spirit root name</a:t>
          </a:r>
        </a:p>
        <a:p>
          <a:pPr algn="l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(For good spirits suffix should be 'EL' or 'JAH')</a:t>
          </a:r>
        </a:p>
        <a:p>
          <a:pPr algn="l" rtl="0">
            <a:defRPr sz="1000"/>
          </a:pP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3. Create spirit sigil from respective planetary kamea </a:t>
          </a:r>
        </a:p>
        <a:p>
          <a:pPr algn="l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177800</xdr:colOff>
      <xdr:row>2</xdr:row>
      <xdr:rowOff>152400</xdr:rowOff>
    </xdr:from>
    <xdr:to>
      <xdr:col>13</xdr:col>
      <xdr:colOff>330200</xdr:colOff>
      <xdr:row>57</xdr:row>
      <xdr:rowOff>139700</xdr:rowOff>
    </xdr:to>
    <xdr:pic>
      <xdr:nvPicPr>
        <xdr:cNvPr id="10279" name="Picture 2">
          <a:extLst>
            <a:ext uri="{FF2B5EF4-FFF2-40B4-BE49-F238E27FC236}">
              <a16:creationId xmlns:a16="http://schemas.microsoft.com/office/drawing/2014/main" id="{00000000-0008-0000-0100-000027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800" y="482600"/>
          <a:ext cx="12534900" cy="906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146"/>
  <sheetViews>
    <sheetView showGridLines="0" tabSelected="1" workbookViewId="0">
      <selection activeCell="P6" sqref="P6"/>
    </sheetView>
  </sheetViews>
  <sheetFormatPr baseColWidth="10" defaultColWidth="10.6640625" defaultRowHeight="16"/>
  <cols>
    <col min="1" max="1" width="3.5" style="6" customWidth="1"/>
    <col min="2" max="2" width="5.83203125" style="6" customWidth="1"/>
    <col min="3" max="4" width="4" style="6" customWidth="1"/>
    <col min="5" max="5" width="18.1640625" style="6" customWidth="1"/>
    <col min="6" max="6" width="18.1640625" style="6" hidden="1" customWidth="1"/>
    <col min="7" max="16" width="18.1640625" style="6" customWidth="1"/>
    <col min="17" max="17" width="11.5" style="6" customWidth="1"/>
    <col min="18" max="18" width="5.33203125" style="6" customWidth="1"/>
    <col min="19" max="19" width="8.5" style="6" customWidth="1"/>
    <col min="20" max="33" width="10.6640625" style="6"/>
    <col min="34" max="34" width="2.83203125" style="6" customWidth="1"/>
    <col min="35" max="16384" width="10.6640625" style="6"/>
  </cols>
  <sheetData>
    <row r="1" spans="1:17" ht="25" customHeight="1" thickBot="1">
      <c r="A1" s="5"/>
      <c r="B1" s="5"/>
      <c r="C1" s="5"/>
      <c r="D1" s="5"/>
    </row>
    <row r="2" spans="1:17" ht="23" customHeight="1">
      <c r="A2" s="5"/>
      <c r="B2" s="5"/>
      <c r="C2" s="5"/>
      <c r="D2" s="5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ht="23" customHeight="1">
      <c r="A3" s="5"/>
      <c r="B3" s="5"/>
      <c r="C3" s="5"/>
      <c r="D3" s="5"/>
      <c r="E3" s="9"/>
      <c r="F3" s="9"/>
      <c r="G3" s="10" t="s">
        <v>60</v>
      </c>
      <c r="H3" s="9"/>
      <c r="I3" s="9"/>
      <c r="J3" s="9"/>
      <c r="K3" s="9"/>
      <c r="L3" s="9"/>
      <c r="M3" s="9"/>
      <c r="N3" s="9"/>
      <c r="O3" s="9"/>
      <c r="P3" s="9"/>
      <c r="Q3" s="11"/>
    </row>
    <row r="4" spans="1:17" ht="23" customHeight="1" thickBot="1">
      <c r="A4" s="5"/>
      <c r="B4" s="5"/>
      <c r="C4" s="5"/>
      <c r="D4" s="5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11"/>
    </row>
    <row r="5" spans="1:17" ht="23" customHeight="1" thickBot="1">
      <c r="A5" s="5"/>
      <c r="B5" s="5"/>
      <c r="C5" s="5"/>
      <c r="D5" s="5"/>
      <c r="E5" s="9"/>
      <c r="F5" s="9"/>
      <c r="G5" s="12" t="s">
        <v>81</v>
      </c>
      <c r="H5" s="13" t="s">
        <v>211</v>
      </c>
      <c r="I5" s="13" t="s">
        <v>212</v>
      </c>
      <c r="J5" s="13" t="s">
        <v>213</v>
      </c>
      <c r="K5" s="13" t="s">
        <v>214</v>
      </c>
      <c r="L5" s="13" t="s">
        <v>215</v>
      </c>
      <c r="M5" s="13" t="s">
        <v>216</v>
      </c>
      <c r="N5" s="13" t="s">
        <v>217</v>
      </c>
      <c r="O5" s="13" t="s">
        <v>218</v>
      </c>
      <c r="P5" s="14" t="s">
        <v>219</v>
      </c>
      <c r="Q5" s="11"/>
    </row>
    <row r="6" spans="1:17" ht="23" customHeight="1" thickBot="1">
      <c r="B6" s="15"/>
      <c r="C6" s="9"/>
      <c r="D6" s="9"/>
      <c r="E6" s="9"/>
      <c r="F6" s="9"/>
      <c r="G6" s="2"/>
      <c r="H6" s="3"/>
      <c r="I6" s="3"/>
      <c r="J6" s="3"/>
      <c r="K6" s="3"/>
      <c r="L6" s="3"/>
      <c r="M6" s="3"/>
      <c r="N6" s="3"/>
      <c r="O6" s="3"/>
      <c r="P6" s="4"/>
      <c r="Q6" s="16" t="s">
        <v>141</v>
      </c>
    </row>
    <row r="7" spans="1:17" ht="23" customHeight="1" thickBot="1">
      <c r="B7" s="15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11"/>
    </row>
    <row r="8" spans="1:17" ht="34" customHeight="1">
      <c r="B8" s="15"/>
      <c r="C8" s="9"/>
      <c r="D8" s="9"/>
      <c r="E8" s="9"/>
      <c r="F8" s="9"/>
      <c r="G8" s="127" t="s">
        <v>40</v>
      </c>
      <c r="H8" s="128"/>
      <c r="I8" s="128"/>
      <c r="J8" s="129"/>
      <c r="K8" s="130" t="s">
        <v>41</v>
      </c>
      <c r="L8" s="131"/>
      <c r="M8" s="131"/>
      <c r="N8" s="132"/>
      <c r="O8" s="9"/>
      <c r="P8" s="9"/>
      <c r="Q8" s="11"/>
    </row>
    <row r="9" spans="1:17" ht="23" customHeight="1" thickBot="1">
      <c r="B9" s="15"/>
      <c r="C9" s="9"/>
      <c r="D9" s="9"/>
      <c r="E9" s="9"/>
      <c r="F9" s="9"/>
      <c r="G9" s="17" t="s">
        <v>131</v>
      </c>
      <c r="H9" s="18" t="s">
        <v>132</v>
      </c>
      <c r="I9" s="19" t="s">
        <v>151</v>
      </c>
      <c r="J9" s="20" t="s">
        <v>133</v>
      </c>
      <c r="K9" s="21" t="s">
        <v>200</v>
      </c>
      <c r="L9" s="22" t="s">
        <v>129</v>
      </c>
      <c r="M9" s="22" t="s">
        <v>150</v>
      </c>
      <c r="N9" s="23" t="s">
        <v>130</v>
      </c>
      <c r="O9" s="9"/>
      <c r="P9" s="9"/>
      <c r="Q9" s="11"/>
    </row>
    <row r="10" spans="1:17" ht="34" customHeight="1">
      <c r="B10" s="15"/>
      <c r="C10" s="9"/>
      <c r="D10" s="9"/>
      <c r="E10" s="24" t="s">
        <v>53</v>
      </c>
      <c r="F10" s="24"/>
      <c r="G10" s="25" t="str">
        <f>IF(P19="","",G19&amp;" "&amp;H19&amp;" "&amp;I19&amp;" "&amp;J19&amp;" "&amp;K19&amp;" "&amp;L19&amp;" "&amp;M19&amp;" "&amp;N19&amp;" "&amp;O19&amp;" "&amp;P19)</f>
        <v/>
      </c>
      <c r="H10" s="26" t="str">
        <f>IF(P20="","",SUM(G20:P20))</f>
        <v/>
      </c>
      <c r="I10" s="27" t="str">
        <f>P21&amp;P23&amp;O21&amp;O23&amp;N21&amp;N23&amp;M21&amp;M23&amp;L21&amp;L23&amp;K21&amp;K23&amp;J21&amp;J23&amp;I21&amp;I23&amp;H21&amp;H23&amp;G21&amp;G23</f>
        <v/>
      </c>
      <c r="J10" s="28" t="str">
        <f>P22&amp;P23&amp;O22&amp;O23&amp;N22&amp;N23&amp;M22&amp;M23&amp;L22&amp;L23&amp;K22&amp;K23&amp;J22&amp;J23&amp;I22&amp;I23&amp;H22&amp;H23&amp;G22&amp;G23</f>
        <v/>
      </c>
      <c r="K10" s="29" t="str">
        <f>IF(P56="","",G56&amp;" "&amp;H56&amp;" "&amp;I56&amp;" "&amp;J56&amp;" "&amp;K56&amp;" "&amp;L56&amp;" "&amp;M56&amp;" "&amp;N56&amp;" "&amp;O56&amp;" "&amp;P56)</f>
        <v/>
      </c>
      <c r="L10" s="30" t="str">
        <f>IF(N57="","",SUM(E57:N57))</f>
        <v/>
      </c>
      <c r="M10" s="31" t="str">
        <f>P58&amp;P60&amp;O58&amp;O60&amp;N58&amp;N60&amp;M58&amp;M60&amp;L58&amp;L60&amp;K58&amp;K60&amp;J58&amp;J60&amp;I58&amp;I60&amp;H58&amp;H60&amp;G58&amp;G60</f>
        <v/>
      </c>
      <c r="N10" s="32" t="str">
        <f>P59&amp;P60&amp;O59&amp;O60&amp;N59&amp;N60&amp;M59&amp;M60&amp;L59&amp;L60&amp;K59&amp;K60&amp;J59&amp;J60&amp;I59&amp;I60&amp;H59&amp;H60&amp;G59&amp;G60</f>
        <v/>
      </c>
      <c r="O10" s="9"/>
      <c r="P10" s="9"/>
      <c r="Q10" s="11"/>
    </row>
    <row r="11" spans="1:17" ht="34" customHeight="1">
      <c r="B11" s="15"/>
      <c r="C11" s="9"/>
      <c r="D11" s="9"/>
      <c r="E11" s="24" t="s">
        <v>54</v>
      </c>
      <c r="F11" s="24"/>
      <c r="G11" s="33" t="str">
        <f>IF(P24="","",G24&amp;" "&amp;H24&amp;" "&amp;I24&amp;" "&amp;J24&amp;" "&amp;K24&amp;" "&amp;L24&amp;" "&amp;M24&amp;" "&amp;N24&amp;" "&amp;O24&amp;" "&amp;P24)</f>
        <v/>
      </c>
      <c r="H11" s="34" t="str">
        <f>IF(P25="","",SUM(G25:P25))</f>
        <v/>
      </c>
      <c r="I11" s="35" t="str">
        <f>P26&amp;P28&amp;O26&amp;O28&amp;N26&amp;N28&amp;M26&amp;M28&amp;L26&amp;L28&amp;K26&amp;K28&amp;J26&amp;J28&amp;I26&amp;I28&amp;H26&amp;H28&amp;G26&amp;G28</f>
        <v/>
      </c>
      <c r="J11" s="36" t="str">
        <f>P27&amp;P28&amp;O27&amp;O28&amp;N27&amp;N28&amp;M27&amp;M28&amp;L27&amp;L28&amp;K27&amp;K28&amp;J27&amp;J28&amp;I27&amp;I28&amp;H27&amp;H28&amp;G27&amp;G28</f>
        <v/>
      </c>
      <c r="K11" s="37" t="str">
        <f>IF(P61="","",G61&amp;" "&amp;H61&amp;" "&amp;I61&amp;" "&amp;J61&amp;" "&amp;K61&amp;" "&amp;L61&amp;" "&amp;M61&amp;" "&amp;N61&amp;" "&amp;O61&amp;" "&amp;P61)</f>
        <v/>
      </c>
      <c r="L11" s="38" t="str">
        <f>IF(N62="","",SUM(E62:N62))</f>
        <v/>
      </c>
      <c r="M11" s="31" t="str">
        <f>P63&amp;P65&amp;O63&amp;O65&amp;N63&amp;N65&amp;M63&amp;M65&amp;L63&amp;L65&amp;K63&amp;K65&amp;J63&amp;J65&amp;I63&amp;I65&amp;H63&amp;H65&amp;G63&amp;G65</f>
        <v/>
      </c>
      <c r="N11" s="32" t="str">
        <f>P64&amp;P65&amp;O64&amp;O65&amp;N64&amp;N65&amp;M64&amp;M65&amp;L64&amp;L65&amp;K64&amp;K65&amp;J64&amp;J65&amp;I64&amp;I65&amp;H64&amp;H65&amp;G64&amp;G65</f>
        <v/>
      </c>
      <c r="O11" s="9"/>
      <c r="P11" s="9"/>
      <c r="Q11" s="11"/>
    </row>
    <row r="12" spans="1:17" ht="34" customHeight="1">
      <c r="B12" s="15"/>
      <c r="C12" s="9"/>
      <c r="D12" s="9"/>
      <c r="E12" s="24" t="s">
        <v>55</v>
      </c>
      <c r="F12" s="24"/>
      <c r="G12" s="33" t="str">
        <f>IF(P29="","",G29&amp;" "&amp;H29&amp;" "&amp;I29&amp;" "&amp;J29&amp;" "&amp;K29&amp;" "&amp;L29&amp;" "&amp;M29&amp;" "&amp;N29&amp;" "&amp;O29&amp;" "&amp;P29)</f>
        <v/>
      </c>
      <c r="H12" s="34" t="str">
        <f>IF(P30="","",SUM(G30:P30))</f>
        <v/>
      </c>
      <c r="I12" s="35" t="str">
        <f>P31&amp;P33&amp;O31&amp;O33&amp;N31&amp;N33&amp;M31&amp;M33&amp;L31&amp;L33&amp;K31&amp;K33&amp;J31&amp;J33&amp;I31&amp;I33&amp;H31&amp;H33&amp;G31&amp;G33</f>
        <v/>
      </c>
      <c r="J12" s="36" t="str">
        <f>P32&amp;P33&amp;O32&amp;O33&amp;N32&amp;N33&amp;M32&amp;M33&amp;L32&amp;L33&amp;K32&amp;K33&amp;J32&amp;J33&amp;I32&amp;I33&amp;H32&amp;H33&amp;G32&amp;G33</f>
        <v/>
      </c>
      <c r="K12" s="37" t="str">
        <f>IF(P66="","",G66&amp;" "&amp;H66&amp;" "&amp;I66&amp;" "&amp;J66&amp;" "&amp;K66&amp;" "&amp;L66&amp;" "&amp;M66&amp;" "&amp;N66&amp;" "&amp;O66&amp;" "&amp;P66)</f>
        <v/>
      </c>
      <c r="L12" s="38" t="str">
        <f>IF(N67="","",SUM(E67:N67))</f>
        <v/>
      </c>
      <c r="M12" s="31" t="str">
        <f>P68&amp;P70&amp;O68&amp;O70&amp;N68&amp;N70&amp;M68&amp;M70&amp;L68&amp;L70&amp;K68&amp;K70&amp;J68&amp;J70&amp;I68&amp;I70&amp;H68&amp;H70&amp;G68&amp;G70</f>
        <v/>
      </c>
      <c r="N12" s="32" t="str">
        <f>P69&amp;P70&amp;O69&amp;O70&amp;N69&amp;N70&amp;M69&amp;M70&amp;L69&amp;L70&amp;K69&amp;K70&amp;J69&amp;J70&amp;I69&amp;I70&amp;H69&amp;H70&amp;G69&amp;G70</f>
        <v/>
      </c>
      <c r="O12" s="9"/>
      <c r="P12" s="9"/>
      <c r="Q12" s="11"/>
    </row>
    <row r="13" spans="1:17" ht="34" customHeight="1">
      <c r="B13" s="15"/>
      <c r="C13" s="9"/>
      <c r="D13" s="9"/>
      <c r="E13" s="24" t="s">
        <v>56</v>
      </c>
      <c r="F13" s="24"/>
      <c r="G13" s="33" t="str">
        <f>IF(P34="","",G34&amp;" "&amp;H34&amp;" "&amp;I34&amp;" "&amp;J34&amp;" "&amp;K34&amp;" "&amp;L34&amp;" "&amp;M34&amp;" "&amp;N34&amp;" "&amp;O34&amp;" "&amp;P34)</f>
        <v/>
      </c>
      <c r="H13" s="34" t="str">
        <f>IF(P35="","",SUM(G35:P35))</f>
        <v/>
      </c>
      <c r="I13" s="35" t="str">
        <f>P36&amp;P38&amp;O36&amp;O38&amp;N36&amp;N38&amp;M36&amp;M38&amp;L36&amp;L38&amp;K36&amp;K38&amp;J36&amp;J38&amp;I36&amp;I38&amp;H36&amp;H38&amp;G36&amp;G38</f>
        <v/>
      </c>
      <c r="J13" s="36" t="str">
        <f>P37&amp;P38&amp;O37&amp;O38&amp;N37&amp;N38&amp;M37&amp;M38&amp;L37&amp;L38&amp;K37&amp;K38&amp;J37&amp;J38&amp;I37&amp;I38&amp;H37&amp;H38&amp;G37&amp;G38</f>
        <v/>
      </c>
      <c r="K13" s="37" t="str">
        <f>IF(P71="","",G71&amp;" "&amp;H71&amp;" "&amp;I71&amp;" "&amp;J71&amp;" "&amp;K71&amp;" "&amp;L71&amp;" "&amp;M71&amp;" "&amp;N71&amp;" "&amp;O71&amp;" "&amp;P71)</f>
        <v/>
      </c>
      <c r="L13" s="38" t="str">
        <f>IF(N72="","",SUM(E72:N72))</f>
        <v/>
      </c>
      <c r="M13" s="31" t="str">
        <f>P73&amp;P75&amp;O73&amp;O75&amp;N73&amp;N75&amp;M73&amp;M75&amp;L73&amp;L75&amp;K73&amp;K75&amp;J73&amp;J75&amp;I73&amp;I75&amp;H73&amp;H75&amp;G73&amp;G75</f>
        <v/>
      </c>
      <c r="N13" s="32" t="str">
        <f>P74&amp;P75&amp;O74&amp;O75&amp;N74&amp;N75&amp;M74&amp;M75&amp;L74&amp;L75&amp;K74&amp;K75&amp;J74&amp;J75&amp;I74&amp;I75&amp;H74&amp;H75&amp;G74&amp;G75</f>
        <v/>
      </c>
      <c r="O13" s="9"/>
      <c r="P13" s="9"/>
      <c r="Q13" s="11"/>
    </row>
    <row r="14" spans="1:17" ht="34" customHeight="1">
      <c r="B14" s="15"/>
      <c r="C14" s="9"/>
      <c r="D14" s="9"/>
      <c r="E14" s="24" t="s">
        <v>57</v>
      </c>
      <c r="F14" s="24"/>
      <c r="G14" s="33" t="str">
        <f>IF(P39="","",G39&amp;" "&amp;H39&amp;" "&amp;I39&amp;" "&amp;J39&amp;" "&amp;K39&amp;" "&amp;L39&amp;" "&amp;M39&amp;" "&amp;N39&amp;" "&amp;O39&amp;" "&amp;P39)</f>
        <v/>
      </c>
      <c r="H14" s="34" t="str">
        <f>IF(P40="","",SUM(G40:P40))</f>
        <v/>
      </c>
      <c r="I14" s="35" t="str">
        <f>P41&amp;P43&amp;O41&amp;O43&amp;N41&amp;N43&amp;M41&amp;M43&amp;L41&amp;L43&amp;K41&amp;K43&amp;J41&amp;J43&amp;I41&amp;I43&amp;H41&amp;H43&amp;G41&amp;G43</f>
        <v/>
      </c>
      <c r="J14" s="36" t="str">
        <f>P42&amp;P43&amp;O42&amp;O43&amp;N42&amp;N43&amp;M42&amp;M43&amp;L42&amp;L43&amp;K42&amp;K43&amp;J42&amp;J43&amp;I42&amp;I43&amp;H42&amp;H43&amp;G42&amp;G43</f>
        <v/>
      </c>
      <c r="K14" s="37" t="str">
        <f>IF(P76="","",G76&amp;" "&amp;H76&amp;" "&amp;I76&amp;" "&amp;J76&amp;" "&amp;K76&amp;" "&amp;L76&amp;" "&amp;M76&amp;" "&amp;N76&amp;" "&amp;O76&amp;" "&amp;P76)</f>
        <v/>
      </c>
      <c r="L14" s="38" t="str">
        <f>IF(N77="","",SUM(E77:N77))</f>
        <v/>
      </c>
      <c r="M14" s="31" t="str">
        <f>P78&amp;P80&amp;O78&amp;O80&amp;N78&amp;N80&amp;M78&amp;M80&amp;L78&amp;L80&amp;K78&amp;K80&amp;J78&amp;J80&amp;I78&amp;I80&amp;H78&amp;H80&amp;G78&amp;G80</f>
        <v/>
      </c>
      <c r="N14" s="32" t="str">
        <f>P79&amp;P80&amp;O79&amp;O80&amp;N79&amp;N80&amp;M79&amp;M80&amp;L79&amp;L80&amp;K79&amp;K80&amp;J79&amp;J80&amp;I79&amp;I80&amp;H79&amp;H80&amp;G79&amp;G80</f>
        <v/>
      </c>
      <c r="O14" s="9"/>
      <c r="P14" s="9"/>
      <c r="Q14" s="11"/>
    </row>
    <row r="15" spans="1:17" ht="34" customHeight="1">
      <c r="B15" s="15"/>
      <c r="C15" s="9"/>
      <c r="D15" s="9"/>
      <c r="E15" s="24" t="s">
        <v>58</v>
      </c>
      <c r="F15" s="24"/>
      <c r="G15" s="33" t="str">
        <f>IF(P44="","",G44&amp;" "&amp;H44&amp;" "&amp;I44&amp;" "&amp;J44&amp;" "&amp;K44&amp;" "&amp;L44&amp;" "&amp;M44&amp;" "&amp;N44&amp;" "&amp;O44&amp;" "&amp;P44)</f>
        <v/>
      </c>
      <c r="H15" s="34" t="str">
        <f>IF(P45="","",SUM(G45:P45))</f>
        <v/>
      </c>
      <c r="I15" s="35" t="str">
        <f>P46&amp;P48&amp;O46&amp;O48&amp;N46&amp;N48&amp;M46&amp;M48&amp;L46&amp;L48&amp;K46&amp;K48&amp;J46&amp;J48&amp;I46&amp;I48&amp;H46&amp;H48&amp;G46&amp;G48</f>
        <v/>
      </c>
      <c r="J15" s="36" t="str">
        <f>P47&amp;P48&amp;O47&amp;O48&amp;N47&amp;N48&amp;M47&amp;M48&amp;L47&amp;L48&amp;K47&amp;K48&amp;J47&amp;J48&amp;I47&amp;I48&amp;H47&amp;H48&amp;G47&amp;G48</f>
        <v/>
      </c>
      <c r="K15" s="37" t="str">
        <f>IF(P81="","",G81&amp;" "&amp;H81&amp;" "&amp;I81&amp;" "&amp;J81&amp;" "&amp;K81&amp;" "&amp;L81&amp;" "&amp;M81&amp;" "&amp;N81&amp;" "&amp;O81&amp;" "&amp;P81)</f>
        <v/>
      </c>
      <c r="L15" s="38" t="str">
        <f>IF(N82="","",SUM(E82:N82))</f>
        <v/>
      </c>
      <c r="M15" s="31" t="str">
        <f>P83&amp;P85&amp;O83&amp;O85&amp;N83&amp;N85&amp;M83&amp;M85&amp;L83&amp;L85&amp;K83&amp;K85&amp;J83&amp;J85&amp;I83&amp;I85&amp;H83&amp;H85&amp;G83&amp;G85</f>
        <v/>
      </c>
      <c r="N15" s="32" t="str">
        <f>P84&amp;P85&amp;O84&amp;O85&amp;N84&amp;N85&amp;M84&amp;M85&amp;L84&amp;L85&amp;K84&amp;K85&amp;J84&amp;J85&amp;I84&amp;I85&amp;H84&amp;H85&amp;G84&amp;G85</f>
        <v/>
      </c>
      <c r="O15" s="9"/>
      <c r="P15" s="9"/>
      <c r="Q15" s="11"/>
    </row>
    <row r="16" spans="1:17" ht="34" customHeight="1" thickBot="1">
      <c r="B16" s="15"/>
      <c r="C16" s="9"/>
      <c r="D16" s="9"/>
      <c r="E16" s="24" t="s">
        <v>59</v>
      </c>
      <c r="F16" s="24"/>
      <c r="G16" s="39" t="str">
        <f>IF(P49="","",G49&amp;" "&amp;H49&amp;" "&amp;I49&amp;" "&amp;J49&amp;" "&amp;K49&amp;" "&amp;L49&amp;" "&amp;M49&amp;" "&amp;N49&amp;" "&amp;O49&amp;" "&amp;P49)</f>
        <v/>
      </c>
      <c r="H16" s="40" t="str">
        <f>IF(P50="","",SUM(G50:P50))</f>
        <v/>
      </c>
      <c r="I16" s="41" t="str">
        <f>P51&amp;P53&amp;O51&amp;O53&amp;N51&amp;N53&amp;M51&amp;M53&amp;L51&amp;L53&amp;K51&amp;K53&amp;J51&amp;J53&amp;I51&amp;I53&amp;H51&amp;H53&amp;G51&amp;G53</f>
        <v/>
      </c>
      <c r="J16" s="42" t="str">
        <f>P52&amp;P53&amp;O52&amp;O53&amp;N52&amp;N53&amp;M52&amp;M53&amp;L52&amp;L53&amp;K52&amp;K53&amp;J52&amp;J53&amp;I52&amp;I53&amp;H52&amp;H53&amp;G52&amp;G53</f>
        <v/>
      </c>
      <c r="K16" s="43" t="str">
        <f>IF(P86="","",G86&amp;" "&amp;H86&amp;" "&amp;I86&amp;" "&amp;J86&amp;" "&amp;K86&amp;" "&amp;L86&amp;" "&amp;M86&amp;" "&amp;N86&amp;" "&amp;O86&amp;" "&amp;P86)</f>
        <v/>
      </c>
      <c r="L16" s="44" t="str">
        <f>IF(N87="","",SUM(E87:N87))</f>
        <v/>
      </c>
      <c r="M16" s="45" t="str">
        <f>P88&amp;P90&amp;O88&amp;O90&amp;N88&amp;N90&amp;M88&amp;M90&amp;L88&amp;L90&amp;K88&amp;K90&amp;J88&amp;J90&amp;I88&amp;I90&amp;H88&amp;H90&amp;G88&amp;G90</f>
        <v/>
      </c>
      <c r="N16" s="46" t="str">
        <f>P89&amp;P90&amp;O89&amp;O90&amp;N89&amp;N90&amp;M89&amp;M90&amp;L89&amp;L90&amp;K89&amp;K90&amp;J89&amp;J90&amp;I89&amp;I90&amp;H89&amp;H90&amp;G89&amp;G90</f>
        <v/>
      </c>
      <c r="O16" s="9"/>
      <c r="P16" s="9"/>
      <c r="Q16" s="11"/>
    </row>
    <row r="17" spans="2:38" ht="30" hidden="1" customHeight="1" thickBot="1">
      <c r="B17" s="15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11"/>
    </row>
    <row r="18" spans="2:38" ht="29" hidden="1" customHeight="1" thickBot="1">
      <c r="B18" s="15"/>
      <c r="C18" s="47" t="s">
        <v>194</v>
      </c>
      <c r="D18" s="47"/>
      <c r="E18" s="9"/>
      <c r="F18" s="9"/>
      <c r="G18" s="48" t="s">
        <v>105</v>
      </c>
      <c r="H18" s="49" t="s">
        <v>106</v>
      </c>
      <c r="I18" s="49" t="s">
        <v>47</v>
      </c>
      <c r="J18" s="49" t="s">
        <v>48</v>
      </c>
      <c r="K18" s="49" t="s">
        <v>107</v>
      </c>
      <c r="L18" s="49" t="s">
        <v>108</v>
      </c>
      <c r="M18" s="49" t="s">
        <v>109</v>
      </c>
      <c r="N18" s="49" t="s">
        <v>110</v>
      </c>
      <c r="O18" s="49" t="s">
        <v>49</v>
      </c>
      <c r="P18" s="49" t="s">
        <v>126</v>
      </c>
      <c r="Q18" s="11"/>
      <c r="T18" s="123" t="s">
        <v>45</v>
      </c>
      <c r="U18" s="124"/>
      <c r="V18" s="123" t="s">
        <v>16</v>
      </c>
      <c r="W18" s="124"/>
      <c r="X18" s="123" t="s">
        <v>195</v>
      </c>
      <c r="Y18" s="124"/>
      <c r="Z18" s="123" t="s">
        <v>196</v>
      </c>
      <c r="AA18" s="124"/>
      <c r="AB18" s="123" t="s">
        <v>197</v>
      </c>
      <c r="AC18" s="124"/>
      <c r="AD18" s="123" t="s">
        <v>198</v>
      </c>
      <c r="AE18" s="124"/>
      <c r="AF18" s="123" t="s">
        <v>199</v>
      </c>
      <c r="AG18" s="124"/>
      <c r="AI18" s="123" t="s">
        <v>201</v>
      </c>
      <c r="AJ18" s="137"/>
      <c r="AK18" s="138"/>
      <c r="AL18" s="136"/>
    </row>
    <row r="19" spans="2:38" ht="29" hidden="1" customHeight="1" thickBot="1">
      <c r="B19" s="15"/>
      <c r="C19" s="9" t="s">
        <v>74</v>
      </c>
      <c r="D19" s="9"/>
      <c r="E19" s="9"/>
      <c r="F19" s="9"/>
      <c r="G19" s="50" t="str">
        <f t="shared" ref="G19:O19" si="0">IF(G6="","",VLOOKUP(G6,$F$93:$M$114,2,FALSE))</f>
        <v/>
      </c>
      <c r="H19" s="51" t="str">
        <f t="shared" si="0"/>
        <v/>
      </c>
      <c r="I19" s="51" t="str">
        <f t="shared" si="0"/>
        <v/>
      </c>
      <c r="J19" s="51" t="str">
        <f t="shared" si="0"/>
        <v/>
      </c>
      <c r="K19" s="51" t="str">
        <f t="shared" si="0"/>
        <v/>
      </c>
      <c r="L19" s="51" t="str">
        <f t="shared" si="0"/>
        <v/>
      </c>
      <c r="M19" s="51" t="str">
        <f t="shared" si="0"/>
        <v/>
      </c>
      <c r="N19" s="51" t="str">
        <f t="shared" si="0"/>
        <v/>
      </c>
      <c r="O19" s="51" t="str">
        <f t="shared" si="0"/>
        <v/>
      </c>
      <c r="P19" s="52" t="str">
        <f>IF(P6="","",VLOOKUP(P6,$F$93:$M$114,2,FALSE))</f>
        <v/>
      </c>
      <c r="Q19" s="11"/>
      <c r="S19" s="6" t="s">
        <v>221</v>
      </c>
      <c r="T19" s="125" t="e">
        <f>VLOOKUP(ABS((VLOOKUP(P19,F93:O114,10,FALSE)-(VLOOKUP((VLOOKUP((10-COUNTIF(G6:P6,"")),$D$93:$M$114,4,FALSE)),F93:O114,10,FALSE)))),D93:M114,4,FALSE)</f>
        <v>#N/A</v>
      </c>
      <c r="U19" s="126"/>
      <c r="V19" s="125" t="e">
        <f>VLOOKUP(ABS((VLOOKUP(P24,F93:O114,10,FALSE)-(VLOOKUP((VLOOKUP((10-COUNTIF(G6:P6,"")),$D$93:$M$114,5,FALSE)),F93:O114,10,FALSE)))),D93:M114,5,FALSE)</f>
        <v>#N/A</v>
      </c>
      <c r="W19" s="126"/>
      <c r="X19" s="125" t="e">
        <f>VLOOKUP(ABS((VLOOKUP(P29,F93:O114,10,FALSE)-(VLOOKUP((VLOOKUP((10-COUNTIF(G6:P6,"")),$D$93:$M$114,6,FALSE)),F93:O114,10,FALSE)))),D93:M114,6,FALSE)</f>
        <v>#N/A</v>
      </c>
      <c r="Y19" s="126"/>
      <c r="Z19" s="125" t="e">
        <f>VLOOKUP(ABS((VLOOKUP(P34,F93:O114,10,FALSE)-(VLOOKUP((VLOOKUP((10-COUNTIF(G6:P6,"")),$D$93:$M$114,7,FALSE)),F93:O114,10,FALSE)))),D93:M114,7,FALSE)</f>
        <v>#N/A</v>
      </c>
      <c r="AA19" s="126"/>
      <c r="AB19" s="125" t="e">
        <f>VLOOKUP(ABS((VLOOKUP(P39,F93:O114,10,FALSE)-(VLOOKUP((VLOOKUP((10-COUNTIF(G6:P6,"")),$D$93:$M$114,8,FALSE)),F93:O114,10,FALSE)))),D93:M114,8,FALSE)</f>
        <v>#N/A</v>
      </c>
      <c r="AC19" s="126"/>
      <c r="AD19" s="125" t="e">
        <f>VLOOKUP(ABS((VLOOKUP(P44,F93:O114,10,FALSE)-(VLOOKUP((VLOOKUP((10-COUNTIF(G6:P6,"")),$D$93:$M$114,9,FALSE)),F93:O114,10,FALSE)))),D93:M114,9,FALSE)</f>
        <v>#N/A</v>
      </c>
      <c r="AE19" s="126"/>
      <c r="AF19" s="125" t="e">
        <f>VLOOKUP(ABS((VLOOKUP(P49,F93:O114,10,FALSE)-(VLOOKUP((VLOOKUP((10-COUNTIF(G6:P6,"")),$D$93:$M$114,10,FALSE)),F93:O114,10,FALSE)))),D93:M114,10,FALSE)</f>
        <v>#N/A</v>
      </c>
      <c r="AG19" s="126"/>
      <c r="AI19" s="133" t="s">
        <v>135</v>
      </c>
      <c r="AJ19" s="134"/>
      <c r="AK19" s="135"/>
      <c r="AL19" s="136"/>
    </row>
    <row r="20" spans="2:38" ht="29" hidden="1" customHeight="1">
      <c r="B20" s="15"/>
      <c r="C20" s="9"/>
      <c r="D20" s="9"/>
      <c r="E20" s="9" t="s">
        <v>222</v>
      </c>
      <c r="F20" s="9"/>
      <c r="G20" s="53" t="str">
        <f t="shared" ref="G20:O20" si="1">IF(G19="","",VLOOKUP(G19,$AI$21:$AL$42,4,FALSE))</f>
        <v/>
      </c>
      <c r="H20" s="54" t="str">
        <f t="shared" si="1"/>
        <v/>
      </c>
      <c r="I20" s="54" t="str">
        <f t="shared" si="1"/>
        <v/>
      </c>
      <c r="J20" s="54" t="str">
        <f t="shared" si="1"/>
        <v/>
      </c>
      <c r="K20" s="54" t="str">
        <f t="shared" si="1"/>
        <v/>
      </c>
      <c r="L20" s="54" t="str">
        <f t="shared" si="1"/>
        <v/>
      </c>
      <c r="M20" s="54" t="str">
        <f t="shared" si="1"/>
        <v/>
      </c>
      <c r="N20" s="54" t="str">
        <f t="shared" si="1"/>
        <v/>
      </c>
      <c r="O20" s="54" t="str">
        <f t="shared" si="1"/>
        <v/>
      </c>
      <c r="P20" s="55" t="str">
        <f>IF(P19="","",VLOOKUP(P19,$AI$21:$AL$42,4,FALSE))</f>
        <v/>
      </c>
      <c r="Q20" s="11"/>
      <c r="S20" s="56" t="s">
        <v>15</v>
      </c>
      <c r="T20" s="56" t="s">
        <v>13</v>
      </c>
      <c r="U20" s="57" t="s">
        <v>14</v>
      </c>
      <c r="V20" s="56" t="s">
        <v>13</v>
      </c>
      <c r="W20" s="57" t="s">
        <v>14</v>
      </c>
      <c r="X20" s="56" t="s">
        <v>13</v>
      </c>
      <c r="Y20" s="57" t="s">
        <v>14</v>
      </c>
      <c r="Z20" s="56" t="s">
        <v>13</v>
      </c>
      <c r="AA20" s="57" t="s">
        <v>14</v>
      </c>
      <c r="AB20" s="56" t="s">
        <v>13</v>
      </c>
      <c r="AC20" s="57" t="s">
        <v>14</v>
      </c>
      <c r="AD20" s="56" t="s">
        <v>13</v>
      </c>
      <c r="AE20" s="57" t="s">
        <v>14</v>
      </c>
      <c r="AF20" s="56" t="s">
        <v>13</v>
      </c>
      <c r="AG20" s="57" t="s">
        <v>14</v>
      </c>
      <c r="AI20" s="56" t="s">
        <v>202</v>
      </c>
      <c r="AJ20" s="58" t="s">
        <v>149</v>
      </c>
      <c r="AK20" s="58" t="s">
        <v>134</v>
      </c>
      <c r="AL20" s="57" t="s">
        <v>223</v>
      </c>
    </row>
    <row r="21" spans="2:38" ht="29" hidden="1" customHeight="1">
      <c r="B21" s="15"/>
      <c r="C21" s="9"/>
      <c r="D21" s="9"/>
      <c r="E21" s="9" t="s">
        <v>153</v>
      </c>
      <c r="F21" s="9"/>
      <c r="G21" s="53" t="str">
        <f t="shared" ref="G21:O21" si="2">IF(G19="","",VLOOKUP(G19,$AI$21:$AJ$42,2,FALSE))</f>
        <v/>
      </c>
      <c r="H21" s="54" t="str">
        <f t="shared" si="2"/>
        <v/>
      </c>
      <c r="I21" s="54" t="str">
        <f t="shared" si="2"/>
        <v/>
      </c>
      <c r="J21" s="54" t="str">
        <f t="shared" si="2"/>
        <v/>
      </c>
      <c r="K21" s="54" t="str">
        <f t="shared" si="2"/>
        <v/>
      </c>
      <c r="L21" s="54" t="str">
        <f t="shared" si="2"/>
        <v/>
      </c>
      <c r="M21" s="54" t="str">
        <f t="shared" si="2"/>
        <v/>
      </c>
      <c r="N21" s="54" t="str">
        <f t="shared" si="2"/>
        <v/>
      </c>
      <c r="O21" s="54" t="str">
        <f t="shared" si="2"/>
        <v/>
      </c>
      <c r="P21" s="55" t="str">
        <f>IF(P19="","",VLOOKUP(P19,$AI$21:$AJ$42,2,FALSE))</f>
        <v/>
      </c>
      <c r="Q21" s="11"/>
      <c r="S21" s="59">
        <v>1</v>
      </c>
      <c r="T21" s="60" t="e">
        <f>T19</f>
        <v>#N/A</v>
      </c>
      <c r="U21" s="61" t="s">
        <v>68</v>
      </c>
      <c r="V21" s="60" t="e">
        <f>V19</f>
        <v>#N/A</v>
      </c>
      <c r="W21" s="61" t="s">
        <v>68</v>
      </c>
      <c r="X21" s="60" t="e">
        <f>X19</f>
        <v>#N/A</v>
      </c>
      <c r="Y21" s="61" t="s">
        <v>68</v>
      </c>
      <c r="Z21" s="60" t="e">
        <f>Z19</f>
        <v>#N/A</v>
      </c>
      <c r="AA21" s="61" t="s">
        <v>68</v>
      </c>
      <c r="AB21" s="60" t="e">
        <f>AB19</f>
        <v>#N/A</v>
      </c>
      <c r="AC21" s="61" t="s">
        <v>68</v>
      </c>
      <c r="AD21" s="60" t="e">
        <f>AD19</f>
        <v>#N/A</v>
      </c>
      <c r="AE21" s="61" t="s">
        <v>68</v>
      </c>
      <c r="AF21" s="60" t="e">
        <f>AF19</f>
        <v>#N/A</v>
      </c>
      <c r="AG21" s="61" t="s">
        <v>68</v>
      </c>
      <c r="AI21" s="60" t="s">
        <v>224</v>
      </c>
      <c r="AJ21" s="62" t="s">
        <v>128</v>
      </c>
      <c r="AK21" s="62" t="s">
        <v>225</v>
      </c>
      <c r="AL21" s="61">
        <v>1</v>
      </c>
    </row>
    <row r="22" spans="2:38" ht="29" hidden="1" customHeight="1">
      <c r="B22" s="15"/>
      <c r="C22" s="9"/>
      <c r="D22" s="9"/>
      <c r="E22" s="9" t="s">
        <v>154</v>
      </c>
      <c r="F22" s="9"/>
      <c r="G22" s="53" t="str">
        <f t="shared" ref="G22:O22" si="3">IF(G19="","",VLOOKUP(G19,$AI$21:$AK$42,3,FALSE))</f>
        <v/>
      </c>
      <c r="H22" s="54" t="str">
        <f t="shared" si="3"/>
        <v/>
      </c>
      <c r="I22" s="54" t="str">
        <f t="shared" si="3"/>
        <v/>
      </c>
      <c r="J22" s="54" t="str">
        <f t="shared" si="3"/>
        <v/>
      </c>
      <c r="K22" s="54" t="str">
        <f t="shared" si="3"/>
        <v/>
      </c>
      <c r="L22" s="54" t="str">
        <f t="shared" si="3"/>
        <v/>
      </c>
      <c r="M22" s="54" t="str">
        <f t="shared" si="3"/>
        <v/>
      </c>
      <c r="N22" s="54" t="str">
        <f t="shared" si="3"/>
        <v/>
      </c>
      <c r="O22" s="54" t="str">
        <f t="shared" si="3"/>
        <v/>
      </c>
      <c r="P22" s="55" t="str">
        <f>IF(P19="","",VLOOKUP(P19,$AI$21:$AK$42,3,FALSE))</f>
        <v/>
      </c>
      <c r="Q22" s="11"/>
      <c r="S22" s="59">
        <f>1+S21</f>
        <v>2</v>
      </c>
      <c r="T22" s="63" t="e">
        <f>IF(T21="a","b",IF(T21="b","g",IF(T21="g","d",IF(T21="d","h",IF(T21="h","v",IF(T21="v","z",IF(T21="z","x",IF(T21="x","u",IF(T21="u","y",IF(T21="y","k",IF(T21="k","l",IF(T21="l","m",IF(T21="m","n",IF(T21="n","c",IF(T21="c","i",IF(T21="i","p",IF(T21="p","j",IF(T21="j","q",IF(T21="q","r",IF(T21="r","s",IF(T21="s","t",IF(T21="t","a",""))))))))))))))))))))))</f>
        <v>#N/A</v>
      </c>
      <c r="U22" s="64" t="s">
        <v>69</v>
      </c>
      <c r="V22" s="63" t="e">
        <f>IF(V21="a","b",IF(V21="b","g",IF(V21="g","d",IF(V21="d","h",IF(V21="h","v",IF(V21="v","z",IF(V21="z","x",IF(V21="x","u",IF(V21="u","y",IF(V21="y","k",IF(V21="k","l",IF(V21="l","m",IF(V21="m","n",IF(V21="n","c",IF(V21="c","i",IF(V21="i","p",IF(V21="p","j",IF(V21="j","q",IF(V21="q","r",IF(V21="r","s",IF(V21="s","t",IF(V21="t","a",""))))))))))))))))))))))</f>
        <v>#N/A</v>
      </c>
      <c r="W22" s="64" t="s">
        <v>69</v>
      </c>
      <c r="X22" s="63" t="e">
        <f>IF(X21="a","b",IF(X21="b","g",IF(X21="g","d",IF(X21="d","h",IF(X21="h","v",IF(X21="v","z",IF(X21="z","x",IF(X21="x","u",IF(X21="u","y",IF(X21="y","k",IF(X21="k","l",IF(X21="l","m",IF(X21="m","n",IF(X21="n","c",IF(X21="c","i",IF(X21="i","p",IF(X21="p","j",IF(X21="j","q",IF(X21="q","r",IF(X21="r","s",IF(X21="s","t",IF(X21="t","a",""))))))))))))))))))))))</f>
        <v>#N/A</v>
      </c>
      <c r="Y22" s="64" t="s">
        <v>69</v>
      </c>
      <c r="Z22" s="63" t="e">
        <f>IF(Z21="a","b",IF(Z21="b","g",IF(Z21="g","d",IF(Z21="d","h",IF(Z21="h","v",IF(Z21="v","z",IF(Z21="z","x",IF(Z21="x","u",IF(Z21="u","y",IF(Z21="y","k",IF(Z21="k","l",IF(Z21="l","m",IF(Z21="m","n",IF(Z21="n","c",IF(Z21="c","i",IF(Z21="i","p",IF(Z21="p","j",IF(Z21="j","q",IF(Z21="q","r",IF(Z21="r","s",IF(Z21="s","t",IF(Z21="t","a",""))))))))))))))))))))))</f>
        <v>#N/A</v>
      </c>
      <c r="AA22" s="64" t="s">
        <v>69</v>
      </c>
      <c r="AB22" s="63" t="e">
        <f>IF(AB21="a","b",IF(AB21="b","g",IF(AB21="g","d",IF(AB21="d","h",IF(AB21="h","v",IF(AB21="v","z",IF(AB21="z","x",IF(AB21="x","u",IF(AB21="u","y",IF(AB21="y","k",IF(AB21="k","l",IF(AB21="l","m",IF(AB21="m","n",IF(AB21="n","c",IF(AB21="c","i",IF(AB21="i","p",IF(AB21="p","j",IF(AB21="j","q",IF(AB21="q","r",IF(AB21="r","s",IF(AB21="s","t",IF(AB21="t","a",""))))))))))))))))))))))</f>
        <v>#N/A</v>
      </c>
      <c r="AC22" s="64" t="s">
        <v>69</v>
      </c>
      <c r="AD22" s="63" t="e">
        <f>IF(AD21="a","b",IF(AD21="b","g",IF(AD21="g","d",IF(AD21="d","h",IF(AD21="h","v",IF(AD21="v","z",IF(AD21="z","x",IF(AD21="x","u",IF(AD21="u","y",IF(AD21="y","k",IF(AD21="k","l",IF(AD21="l","m",IF(AD21="m","n",IF(AD21="n","c",IF(AD21="c","i",IF(AD21="i","p",IF(AD21="p","j",IF(AD21="j","q",IF(AD21="q","r",IF(AD21="r","s",IF(AD21="s","t",IF(AD21="t","a",""))))))))))))))))))))))</f>
        <v>#N/A</v>
      </c>
      <c r="AE22" s="64" t="s">
        <v>69</v>
      </c>
      <c r="AF22" s="63" t="e">
        <f>IF(AF21="a","b",IF(AF21="b","g",IF(AF21="g","d",IF(AF21="d","h",IF(AF21="h","v",IF(AF21="v","z",IF(AF21="z","x",IF(AF21="x","u",IF(AF21="u","y",IF(AF21="y","k",IF(AF21="k","l",IF(AF21="l","m",IF(AF21="m","n",IF(AF21="n","c",IF(AF21="c","i",IF(AF21="i","p",IF(AF21="p","j",IF(AF21="j","q",IF(AF21="q","r",IF(AF21="r","s",IF(AF21="s","t",IF(AF21="t","a",""))))))))))))))))))))))</f>
        <v>#N/A</v>
      </c>
      <c r="AG22" s="64" t="s">
        <v>69</v>
      </c>
      <c r="AI22" s="63" t="s">
        <v>226</v>
      </c>
      <c r="AJ22" s="65" t="s">
        <v>0</v>
      </c>
      <c r="AK22" s="65" t="s">
        <v>136</v>
      </c>
      <c r="AL22" s="64">
        <v>2</v>
      </c>
    </row>
    <row r="23" spans="2:38" ht="29" hidden="1" customHeight="1">
      <c r="B23" s="15"/>
      <c r="C23" s="9"/>
      <c r="D23" s="9"/>
      <c r="E23" s="9" t="s">
        <v>152</v>
      </c>
      <c r="F23" s="9"/>
      <c r="G23" s="53" t="str">
        <f t="shared" ref="G23:O23" si="4">IF(G19="","",VLOOKUP(G19,$T$21:$U$42,2,FALSE))</f>
        <v/>
      </c>
      <c r="H23" s="54" t="str">
        <f t="shared" si="4"/>
        <v/>
      </c>
      <c r="I23" s="54" t="str">
        <f t="shared" si="4"/>
        <v/>
      </c>
      <c r="J23" s="54" t="str">
        <f t="shared" si="4"/>
        <v/>
      </c>
      <c r="K23" s="54" t="str">
        <f t="shared" si="4"/>
        <v/>
      </c>
      <c r="L23" s="54" t="str">
        <f t="shared" si="4"/>
        <v/>
      </c>
      <c r="M23" s="54" t="str">
        <f t="shared" si="4"/>
        <v/>
      </c>
      <c r="N23" s="54" t="str">
        <f t="shared" si="4"/>
        <v/>
      </c>
      <c r="O23" s="54" t="str">
        <f t="shared" si="4"/>
        <v/>
      </c>
      <c r="P23" s="55" t="str">
        <f>IF(P19="","",VLOOKUP(P19,$T$21:$U$42,2,FALSE))</f>
        <v/>
      </c>
      <c r="Q23" s="11"/>
      <c r="S23" s="59">
        <f t="shared" ref="S23:S42" si="5">1+S22</f>
        <v>3</v>
      </c>
      <c r="T23" s="60" t="e">
        <f t="shared" ref="T23:T42" si="6">IF(T22="a","b",IF(T22="b","g",IF(T22="g","d",IF(T22="d","h",IF(T22="h","v",IF(T22="v","z",IF(T22="z","x",IF(T22="x","u",IF(T22="u","y",IF(T22="y","k",IF(T22="k","l",IF(T22="l","m",IF(T22="m","n",IF(T22="n","c",IF(T22="c","i",IF(T22="i","p",IF(T22="p","j",IF(T22="j","q",IF(T22="q","r",IF(T22="r","s",IF(T22="s","t",IF(T22="t","a",""))))))))))))))))))))))</f>
        <v>#N/A</v>
      </c>
      <c r="U23" s="61" t="s">
        <v>65</v>
      </c>
      <c r="V23" s="60" t="e">
        <f t="shared" ref="V23:V42" si="7">IF(V22="a","b",IF(V22="b","g",IF(V22="g","d",IF(V22="d","h",IF(V22="h","v",IF(V22="v","z",IF(V22="z","x",IF(V22="x","u",IF(V22="u","y",IF(V22="y","k",IF(V22="k","l",IF(V22="l","m",IF(V22="m","n",IF(V22="n","c",IF(V22="c","i",IF(V22="i","p",IF(V22="p","j",IF(V22="j","q",IF(V22="q","r",IF(V22="r","s",IF(V22="s","t",IF(V22="t","a",""))))))))))))))))))))))</f>
        <v>#N/A</v>
      </c>
      <c r="W23" s="61" t="s">
        <v>65</v>
      </c>
      <c r="X23" s="60" t="e">
        <f t="shared" ref="X23:X42" si="8">IF(X22="a","b",IF(X22="b","g",IF(X22="g","d",IF(X22="d","h",IF(X22="h","v",IF(X22="v","z",IF(X22="z","x",IF(X22="x","u",IF(X22="u","y",IF(X22="y","k",IF(X22="k","l",IF(X22="l","m",IF(X22="m","n",IF(X22="n","c",IF(X22="c","i",IF(X22="i","p",IF(X22="p","j",IF(X22="j","q",IF(X22="q","r",IF(X22="r","s",IF(X22="s","t",IF(X22="t","a",""))))))))))))))))))))))</f>
        <v>#N/A</v>
      </c>
      <c r="Y23" s="61" t="s">
        <v>65</v>
      </c>
      <c r="Z23" s="60" t="e">
        <f t="shared" ref="Z23:Z42" si="9">IF(Z22="a","b",IF(Z22="b","g",IF(Z22="g","d",IF(Z22="d","h",IF(Z22="h","v",IF(Z22="v","z",IF(Z22="z","x",IF(Z22="x","u",IF(Z22="u","y",IF(Z22="y","k",IF(Z22="k","l",IF(Z22="l","m",IF(Z22="m","n",IF(Z22="n","c",IF(Z22="c","i",IF(Z22="i","p",IF(Z22="p","j",IF(Z22="j","q",IF(Z22="q","r",IF(Z22="r","s",IF(Z22="s","t",IF(Z22="t","a",""))))))))))))))))))))))</f>
        <v>#N/A</v>
      </c>
      <c r="AA23" s="61" t="s">
        <v>65</v>
      </c>
      <c r="AB23" s="60" t="e">
        <f t="shared" ref="AB23:AB42" si="10">IF(AB22="a","b",IF(AB22="b","g",IF(AB22="g","d",IF(AB22="d","h",IF(AB22="h","v",IF(AB22="v","z",IF(AB22="z","x",IF(AB22="x","u",IF(AB22="u","y",IF(AB22="y","k",IF(AB22="k","l",IF(AB22="l","m",IF(AB22="m","n",IF(AB22="n","c",IF(AB22="c","i",IF(AB22="i","p",IF(AB22="p","j",IF(AB22="j","q",IF(AB22="q","r",IF(AB22="r","s",IF(AB22="s","t",IF(AB22="t","a",""))))))))))))))))))))))</f>
        <v>#N/A</v>
      </c>
      <c r="AC23" s="61" t="s">
        <v>65</v>
      </c>
      <c r="AD23" s="60" t="e">
        <f t="shared" ref="AD23:AD42" si="11">IF(AD22="a","b",IF(AD22="b","g",IF(AD22="g","d",IF(AD22="d","h",IF(AD22="h","v",IF(AD22="v","z",IF(AD22="z","x",IF(AD22="x","u",IF(AD22="u","y",IF(AD22="y","k",IF(AD22="k","l",IF(AD22="l","m",IF(AD22="m","n",IF(AD22="n","c",IF(AD22="c","i",IF(AD22="i","p",IF(AD22="p","j",IF(AD22="j","q",IF(AD22="q","r",IF(AD22="r","s",IF(AD22="s","t",IF(AD22="t","a",""))))))))))))))))))))))</f>
        <v>#N/A</v>
      </c>
      <c r="AE23" s="61" t="s">
        <v>65</v>
      </c>
      <c r="AF23" s="60" t="e">
        <f t="shared" ref="AF23:AF42" si="12">IF(AF22="a","b",IF(AF22="b","g",IF(AF22="g","d",IF(AF22="d","h",IF(AF22="h","v",IF(AF22="v","z",IF(AF22="z","x",IF(AF22="x","u",IF(AF22="u","y",IF(AF22="y","k",IF(AF22="k","l",IF(AF22="l","m",IF(AF22="m","n",IF(AF22="n","c",IF(AF22="c","i",IF(AF22="i","p",IF(AF22="p","j",IF(AF22="j","q",IF(AF22="q","r",IF(AF22="r","s",IF(AF22="s","t",IF(AF22="t","a",""))))))))))))))))))))))</f>
        <v>#N/A</v>
      </c>
      <c r="AG23" s="61" t="s">
        <v>65</v>
      </c>
      <c r="AI23" s="60" t="s">
        <v>227</v>
      </c>
      <c r="AJ23" s="62" t="s">
        <v>203</v>
      </c>
      <c r="AK23" s="62" t="s">
        <v>137</v>
      </c>
      <c r="AL23" s="61">
        <v>3</v>
      </c>
    </row>
    <row r="24" spans="2:38" ht="29" hidden="1" customHeight="1">
      <c r="B24" s="15"/>
      <c r="C24" s="9" t="s">
        <v>75</v>
      </c>
      <c r="D24" s="9"/>
      <c r="E24" s="9"/>
      <c r="F24" s="9"/>
      <c r="G24" s="66" t="str">
        <f t="shared" ref="G24:O24" si="13">IF(G6="","",VLOOKUP(G6,$F$93:$M$114,3,FALSE))</f>
        <v/>
      </c>
      <c r="H24" s="67" t="str">
        <f t="shared" si="13"/>
        <v/>
      </c>
      <c r="I24" s="67" t="str">
        <f t="shared" si="13"/>
        <v/>
      </c>
      <c r="J24" s="67" t="str">
        <f t="shared" si="13"/>
        <v/>
      </c>
      <c r="K24" s="67" t="str">
        <f t="shared" si="13"/>
        <v/>
      </c>
      <c r="L24" s="67" t="str">
        <f t="shared" si="13"/>
        <v/>
      </c>
      <c r="M24" s="67" t="str">
        <f t="shared" si="13"/>
        <v/>
      </c>
      <c r="N24" s="67" t="str">
        <f t="shared" si="13"/>
        <v/>
      </c>
      <c r="O24" s="67" t="str">
        <f t="shared" si="13"/>
        <v/>
      </c>
      <c r="P24" s="68" t="str">
        <f>IF(P6="","",VLOOKUP(P6,$F$93:$M$114,3,FALSE))</f>
        <v/>
      </c>
      <c r="Q24" s="11"/>
      <c r="S24" s="59">
        <f t="shared" si="5"/>
        <v>4</v>
      </c>
      <c r="T24" s="63" t="e">
        <f t="shared" si="6"/>
        <v>#N/A</v>
      </c>
      <c r="U24" s="64" t="s">
        <v>70</v>
      </c>
      <c r="V24" s="63" t="e">
        <f t="shared" si="7"/>
        <v>#N/A</v>
      </c>
      <c r="W24" s="64" t="s">
        <v>70</v>
      </c>
      <c r="X24" s="63" t="e">
        <f t="shared" si="8"/>
        <v>#N/A</v>
      </c>
      <c r="Y24" s="64" t="s">
        <v>70</v>
      </c>
      <c r="Z24" s="63" t="e">
        <f t="shared" si="9"/>
        <v>#N/A</v>
      </c>
      <c r="AA24" s="64" t="s">
        <v>70</v>
      </c>
      <c r="AB24" s="63" t="e">
        <f t="shared" si="10"/>
        <v>#N/A</v>
      </c>
      <c r="AC24" s="64" t="s">
        <v>70</v>
      </c>
      <c r="AD24" s="63" t="e">
        <f t="shared" si="11"/>
        <v>#N/A</v>
      </c>
      <c r="AE24" s="64" t="s">
        <v>70</v>
      </c>
      <c r="AF24" s="63" t="e">
        <f t="shared" si="12"/>
        <v>#N/A</v>
      </c>
      <c r="AG24" s="64" t="s">
        <v>70</v>
      </c>
      <c r="AI24" s="63" t="s">
        <v>228</v>
      </c>
      <c r="AJ24" s="65" t="s">
        <v>204</v>
      </c>
      <c r="AK24" s="65" t="s">
        <v>138</v>
      </c>
      <c r="AL24" s="64">
        <v>4</v>
      </c>
    </row>
    <row r="25" spans="2:38" ht="29" hidden="1" customHeight="1">
      <c r="B25" s="15"/>
      <c r="C25" s="9"/>
      <c r="D25" s="9"/>
      <c r="E25" s="9" t="s">
        <v>222</v>
      </c>
      <c r="F25" s="9"/>
      <c r="G25" s="53" t="str">
        <f t="shared" ref="G25:O25" si="14">IF(G24="","",VLOOKUP(G24,$AI$21:$AL$42,4,FALSE))</f>
        <v/>
      </c>
      <c r="H25" s="54" t="str">
        <f t="shared" si="14"/>
        <v/>
      </c>
      <c r="I25" s="54" t="str">
        <f t="shared" si="14"/>
        <v/>
      </c>
      <c r="J25" s="54" t="str">
        <f t="shared" si="14"/>
        <v/>
      </c>
      <c r="K25" s="54" t="str">
        <f t="shared" si="14"/>
        <v/>
      </c>
      <c r="L25" s="54" t="str">
        <f t="shared" si="14"/>
        <v/>
      </c>
      <c r="M25" s="54" t="str">
        <f t="shared" si="14"/>
        <v/>
      </c>
      <c r="N25" s="54" t="str">
        <f t="shared" si="14"/>
        <v/>
      </c>
      <c r="O25" s="54" t="str">
        <f t="shared" si="14"/>
        <v/>
      </c>
      <c r="P25" s="55" t="str">
        <f>IF(P24="","",VLOOKUP(P24,$AI$21:$AL$42,4,FALSE))</f>
        <v/>
      </c>
      <c r="Q25" s="11"/>
      <c r="S25" s="59">
        <f t="shared" si="5"/>
        <v>5</v>
      </c>
      <c r="T25" s="60" t="e">
        <f t="shared" si="6"/>
        <v>#N/A</v>
      </c>
      <c r="U25" s="61" t="s">
        <v>189</v>
      </c>
      <c r="V25" s="60" t="e">
        <f t="shared" si="7"/>
        <v>#N/A</v>
      </c>
      <c r="W25" s="61" t="s">
        <v>189</v>
      </c>
      <c r="X25" s="60" t="e">
        <f t="shared" si="8"/>
        <v>#N/A</v>
      </c>
      <c r="Y25" s="61" t="s">
        <v>189</v>
      </c>
      <c r="Z25" s="60" t="e">
        <f t="shared" si="9"/>
        <v>#N/A</v>
      </c>
      <c r="AA25" s="61" t="s">
        <v>189</v>
      </c>
      <c r="AB25" s="60" t="e">
        <f t="shared" si="10"/>
        <v>#N/A</v>
      </c>
      <c r="AC25" s="61" t="s">
        <v>189</v>
      </c>
      <c r="AD25" s="60" t="e">
        <f t="shared" si="11"/>
        <v>#N/A</v>
      </c>
      <c r="AE25" s="61" t="s">
        <v>189</v>
      </c>
      <c r="AF25" s="60" t="e">
        <f t="shared" si="12"/>
        <v>#N/A</v>
      </c>
      <c r="AG25" s="61" t="s">
        <v>189</v>
      </c>
      <c r="AI25" s="60" t="s">
        <v>229</v>
      </c>
      <c r="AJ25" s="62" t="s">
        <v>230</v>
      </c>
      <c r="AK25" s="62" t="s">
        <v>139</v>
      </c>
      <c r="AL25" s="61">
        <v>5</v>
      </c>
    </row>
    <row r="26" spans="2:38" ht="29" hidden="1" customHeight="1">
      <c r="B26" s="15"/>
      <c r="C26" s="9"/>
      <c r="D26" s="9"/>
      <c r="E26" s="9" t="s">
        <v>153</v>
      </c>
      <c r="F26" s="9"/>
      <c r="G26" s="53" t="str">
        <f t="shared" ref="G26:O26" si="15">IF(G24="","",VLOOKUP(G24,$AI$21:$AJ$42,2,FALSE))</f>
        <v/>
      </c>
      <c r="H26" s="54" t="str">
        <f t="shared" si="15"/>
        <v/>
      </c>
      <c r="I26" s="54" t="str">
        <f t="shared" si="15"/>
        <v/>
      </c>
      <c r="J26" s="54" t="str">
        <f t="shared" si="15"/>
        <v/>
      </c>
      <c r="K26" s="54" t="str">
        <f t="shared" si="15"/>
        <v/>
      </c>
      <c r="L26" s="54" t="str">
        <f t="shared" si="15"/>
        <v/>
      </c>
      <c r="M26" s="54" t="str">
        <f t="shared" si="15"/>
        <v/>
      </c>
      <c r="N26" s="54" t="str">
        <f t="shared" si="15"/>
        <v/>
      </c>
      <c r="O26" s="54" t="str">
        <f t="shared" si="15"/>
        <v/>
      </c>
      <c r="P26" s="55" t="str">
        <f>IF(P24="","",VLOOKUP(P24,$AI$21:$AJ$42,2,FALSE))</f>
        <v/>
      </c>
      <c r="Q26" s="11"/>
      <c r="S26" s="59">
        <f t="shared" si="5"/>
        <v>6</v>
      </c>
      <c r="T26" s="63" t="e">
        <f t="shared" si="6"/>
        <v>#N/A</v>
      </c>
      <c r="U26" s="64" t="s">
        <v>68</v>
      </c>
      <c r="V26" s="63" t="e">
        <f t="shared" si="7"/>
        <v>#N/A</v>
      </c>
      <c r="W26" s="64" t="s">
        <v>68</v>
      </c>
      <c r="X26" s="63" t="e">
        <f t="shared" si="8"/>
        <v>#N/A</v>
      </c>
      <c r="Y26" s="64" t="s">
        <v>68</v>
      </c>
      <c r="Z26" s="63" t="e">
        <f t="shared" si="9"/>
        <v>#N/A</v>
      </c>
      <c r="AA26" s="64" t="s">
        <v>68</v>
      </c>
      <c r="AB26" s="63" t="e">
        <f t="shared" si="10"/>
        <v>#N/A</v>
      </c>
      <c r="AC26" s="64" t="s">
        <v>68</v>
      </c>
      <c r="AD26" s="63" t="e">
        <f t="shared" si="11"/>
        <v>#N/A</v>
      </c>
      <c r="AE26" s="64" t="s">
        <v>68</v>
      </c>
      <c r="AF26" s="63" t="e">
        <f t="shared" si="12"/>
        <v>#N/A</v>
      </c>
      <c r="AG26" s="64" t="s">
        <v>68</v>
      </c>
      <c r="AI26" s="63" t="s">
        <v>231</v>
      </c>
      <c r="AJ26" s="65" t="s">
        <v>205</v>
      </c>
      <c r="AK26" s="65" t="s">
        <v>140</v>
      </c>
      <c r="AL26" s="64">
        <v>6</v>
      </c>
    </row>
    <row r="27" spans="2:38" ht="29" hidden="1" customHeight="1">
      <c r="B27" s="15"/>
      <c r="C27" s="9"/>
      <c r="D27" s="9"/>
      <c r="E27" s="9" t="s">
        <v>154</v>
      </c>
      <c r="F27" s="9"/>
      <c r="G27" s="53" t="str">
        <f t="shared" ref="G27:O27" si="16">IF(G24="","",VLOOKUP(G24,$AI$21:$AK$42,3,FALSE))</f>
        <v/>
      </c>
      <c r="H27" s="54" t="str">
        <f t="shared" si="16"/>
        <v/>
      </c>
      <c r="I27" s="54" t="str">
        <f t="shared" si="16"/>
        <v/>
      </c>
      <c r="J27" s="54" t="str">
        <f t="shared" si="16"/>
        <v/>
      </c>
      <c r="K27" s="54" t="str">
        <f t="shared" si="16"/>
        <v/>
      </c>
      <c r="L27" s="54" t="str">
        <f t="shared" si="16"/>
        <v/>
      </c>
      <c r="M27" s="54" t="str">
        <f t="shared" si="16"/>
        <v/>
      </c>
      <c r="N27" s="54" t="str">
        <f t="shared" si="16"/>
        <v/>
      </c>
      <c r="O27" s="54" t="str">
        <f t="shared" si="16"/>
        <v/>
      </c>
      <c r="P27" s="55" t="str">
        <f>IF(P24="","",VLOOKUP(P24,$AI$21:$AK$42,3,FALSE))</f>
        <v/>
      </c>
      <c r="Q27" s="11"/>
      <c r="S27" s="59">
        <f t="shared" si="5"/>
        <v>7</v>
      </c>
      <c r="T27" s="60" t="e">
        <f t="shared" si="6"/>
        <v>#N/A</v>
      </c>
      <c r="U27" s="61" t="s">
        <v>69</v>
      </c>
      <c r="V27" s="60" t="e">
        <f t="shared" si="7"/>
        <v>#N/A</v>
      </c>
      <c r="W27" s="61" t="s">
        <v>69</v>
      </c>
      <c r="X27" s="60" t="e">
        <f t="shared" si="8"/>
        <v>#N/A</v>
      </c>
      <c r="Y27" s="61" t="s">
        <v>69</v>
      </c>
      <c r="Z27" s="60" t="e">
        <f t="shared" si="9"/>
        <v>#N/A</v>
      </c>
      <c r="AA27" s="61" t="s">
        <v>69</v>
      </c>
      <c r="AB27" s="60" t="e">
        <f t="shared" si="10"/>
        <v>#N/A</v>
      </c>
      <c r="AC27" s="61" t="s">
        <v>69</v>
      </c>
      <c r="AD27" s="60" t="e">
        <f t="shared" si="11"/>
        <v>#N/A</v>
      </c>
      <c r="AE27" s="61" t="s">
        <v>69</v>
      </c>
      <c r="AF27" s="60" t="e">
        <f t="shared" si="12"/>
        <v>#N/A</v>
      </c>
      <c r="AG27" s="61" t="s">
        <v>69</v>
      </c>
      <c r="AI27" s="60" t="s">
        <v>27</v>
      </c>
      <c r="AJ27" s="62" t="s">
        <v>1</v>
      </c>
      <c r="AK27" s="62" t="s">
        <v>17</v>
      </c>
      <c r="AL27" s="61">
        <v>7</v>
      </c>
    </row>
    <row r="28" spans="2:38" ht="29" hidden="1" customHeight="1">
      <c r="B28" s="15"/>
      <c r="C28" s="9"/>
      <c r="D28" s="9"/>
      <c r="E28" s="9" t="s">
        <v>152</v>
      </c>
      <c r="F28" s="9"/>
      <c r="G28" s="53" t="str">
        <f t="shared" ref="G28:O28" si="17">IF(G24="","",VLOOKUP(G24,$V$21:$W$42,2,FALSE))</f>
        <v/>
      </c>
      <c r="H28" s="54" t="str">
        <f t="shared" si="17"/>
        <v/>
      </c>
      <c r="I28" s="54" t="str">
        <f t="shared" si="17"/>
        <v/>
      </c>
      <c r="J28" s="54" t="str">
        <f t="shared" si="17"/>
        <v/>
      </c>
      <c r="K28" s="54" t="str">
        <f t="shared" si="17"/>
        <v/>
      </c>
      <c r="L28" s="54" t="str">
        <f t="shared" si="17"/>
        <v/>
      </c>
      <c r="M28" s="54" t="str">
        <f t="shared" si="17"/>
        <v/>
      </c>
      <c r="N28" s="54" t="str">
        <f t="shared" si="17"/>
        <v/>
      </c>
      <c r="O28" s="54" t="str">
        <f t="shared" si="17"/>
        <v/>
      </c>
      <c r="P28" s="55" t="str">
        <f>IF(P24="","",VLOOKUP(P24,$V$21:$W$42,2,FALSE))</f>
        <v/>
      </c>
      <c r="Q28" s="11"/>
      <c r="S28" s="59">
        <f t="shared" si="5"/>
        <v>8</v>
      </c>
      <c r="T28" s="63" t="e">
        <f t="shared" si="6"/>
        <v>#N/A</v>
      </c>
      <c r="U28" s="64" t="s">
        <v>65</v>
      </c>
      <c r="V28" s="63" t="e">
        <f t="shared" si="7"/>
        <v>#N/A</v>
      </c>
      <c r="W28" s="64" t="s">
        <v>65</v>
      </c>
      <c r="X28" s="63" t="e">
        <f t="shared" si="8"/>
        <v>#N/A</v>
      </c>
      <c r="Y28" s="64" t="s">
        <v>65</v>
      </c>
      <c r="Z28" s="63" t="e">
        <f t="shared" si="9"/>
        <v>#N/A</v>
      </c>
      <c r="AA28" s="64" t="s">
        <v>65</v>
      </c>
      <c r="AB28" s="63" t="e">
        <f t="shared" si="10"/>
        <v>#N/A</v>
      </c>
      <c r="AC28" s="64" t="s">
        <v>65</v>
      </c>
      <c r="AD28" s="63" t="e">
        <f t="shared" si="11"/>
        <v>#N/A</v>
      </c>
      <c r="AE28" s="64" t="s">
        <v>65</v>
      </c>
      <c r="AF28" s="63" t="e">
        <f t="shared" si="12"/>
        <v>#N/A</v>
      </c>
      <c r="AG28" s="64" t="s">
        <v>65</v>
      </c>
      <c r="AI28" s="63" t="s">
        <v>29</v>
      </c>
      <c r="AJ28" s="65" t="s">
        <v>206</v>
      </c>
      <c r="AK28" s="65" t="s">
        <v>18</v>
      </c>
      <c r="AL28" s="64">
        <v>8</v>
      </c>
    </row>
    <row r="29" spans="2:38" ht="29" hidden="1" customHeight="1">
      <c r="B29" s="15"/>
      <c r="C29" s="9" t="s">
        <v>76</v>
      </c>
      <c r="D29" s="9"/>
      <c r="E29" s="9"/>
      <c r="F29" s="9"/>
      <c r="G29" s="66" t="str">
        <f t="shared" ref="G29:O29" si="18">IF(G6="","",VLOOKUP(G6,$F$93:$M$114,4,FALSE))</f>
        <v/>
      </c>
      <c r="H29" s="67" t="str">
        <f t="shared" si="18"/>
        <v/>
      </c>
      <c r="I29" s="67" t="str">
        <f t="shared" si="18"/>
        <v/>
      </c>
      <c r="J29" s="67" t="str">
        <f t="shared" si="18"/>
        <v/>
      </c>
      <c r="K29" s="67" t="str">
        <f t="shared" si="18"/>
        <v/>
      </c>
      <c r="L29" s="67" t="str">
        <f t="shared" si="18"/>
        <v/>
      </c>
      <c r="M29" s="67" t="str">
        <f t="shared" si="18"/>
        <v/>
      </c>
      <c r="N29" s="67" t="str">
        <f t="shared" si="18"/>
        <v/>
      </c>
      <c r="O29" s="67" t="str">
        <f t="shared" si="18"/>
        <v/>
      </c>
      <c r="P29" s="68" t="str">
        <f>IF(P6="","",VLOOKUP(P6,$F$93:$M$114,4,FALSE))</f>
        <v/>
      </c>
      <c r="Q29" s="11"/>
      <c r="S29" s="59">
        <f t="shared" si="5"/>
        <v>9</v>
      </c>
      <c r="T29" s="60" t="e">
        <f t="shared" si="6"/>
        <v>#N/A</v>
      </c>
      <c r="U29" s="61" t="s">
        <v>70</v>
      </c>
      <c r="V29" s="60" t="e">
        <f t="shared" si="7"/>
        <v>#N/A</v>
      </c>
      <c r="W29" s="61" t="s">
        <v>70</v>
      </c>
      <c r="X29" s="60" t="e">
        <f t="shared" si="8"/>
        <v>#N/A</v>
      </c>
      <c r="Y29" s="61" t="s">
        <v>70</v>
      </c>
      <c r="Z29" s="60" t="e">
        <f t="shared" si="9"/>
        <v>#N/A</v>
      </c>
      <c r="AA29" s="61" t="s">
        <v>70</v>
      </c>
      <c r="AB29" s="60" t="e">
        <f t="shared" si="10"/>
        <v>#N/A</v>
      </c>
      <c r="AC29" s="61" t="s">
        <v>70</v>
      </c>
      <c r="AD29" s="60" t="e">
        <f t="shared" si="11"/>
        <v>#N/A</v>
      </c>
      <c r="AE29" s="61" t="s">
        <v>70</v>
      </c>
      <c r="AF29" s="60" t="e">
        <f t="shared" si="12"/>
        <v>#N/A</v>
      </c>
      <c r="AG29" s="61" t="s">
        <v>70</v>
      </c>
      <c r="AI29" s="60" t="s">
        <v>3</v>
      </c>
      <c r="AJ29" s="62" t="s">
        <v>207</v>
      </c>
      <c r="AK29" s="62" t="s">
        <v>19</v>
      </c>
      <c r="AL29" s="61">
        <v>9</v>
      </c>
    </row>
    <row r="30" spans="2:38" ht="29" hidden="1" customHeight="1">
      <c r="B30" s="15"/>
      <c r="C30" s="9"/>
      <c r="D30" s="9"/>
      <c r="E30" s="9" t="s">
        <v>222</v>
      </c>
      <c r="F30" s="9"/>
      <c r="G30" s="53" t="str">
        <f t="shared" ref="G30:O30" si="19">IF(G29="","",VLOOKUP(G29,$AI$21:$AL$42,4,FALSE))</f>
        <v/>
      </c>
      <c r="H30" s="54" t="str">
        <f t="shared" si="19"/>
        <v/>
      </c>
      <c r="I30" s="54" t="str">
        <f t="shared" si="19"/>
        <v/>
      </c>
      <c r="J30" s="54" t="str">
        <f t="shared" si="19"/>
        <v/>
      </c>
      <c r="K30" s="54" t="str">
        <f t="shared" si="19"/>
        <v/>
      </c>
      <c r="L30" s="54" t="str">
        <f t="shared" si="19"/>
        <v/>
      </c>
      <c r="M30" s="54" t="str">
        <f t="shared" si="19"/>
        <v/>
      </c>
      <c r="N30" s="54" t="str">
        <f t="shared" si="19"/>
        <v/>
      </c>
      <c r="O30" s="54" t="str">
        <f t="shared" si="19"/>
        <v/>
      </c>
      <c r="P30" s="55" t="str">
        <f>IF(P29="","",VLOOKUP(P29,$AI$21:$AL$42,4,FALSE))</f>
        <v/>
      </c>
      <c r="Q30" s="11"/>
      <c r="S30" s="59">
        <f t="shared" si="5"/>
        <v>10</v>
      </c>
      <c r="T30" s="63" t="e">
        <f t="shared" si="6"/>
        <v>#N/A</v>
      </c>
      <c r="U30" s="64" t="s">
        <v>189</v>
      </c>
      <c r="V30" s="63" t="e">
        <f t="shared" si="7"/>
        <v>#N/A</v>
      </c>
      <c r="W30" s="64" t="s">
        <v>189</v>
      </c>
      <c r="X30" s="63" t="e">
        <f t="shared" si="8"/>
        <v>#N/A</v>
      </c>
      <c r="Y30" s="64" t="s">
        <v>189</v>
      </c>
      <c r="Z30" s="63" t="e">
        <f t="shared" si="9"/>
        <v>#N/A</v>
      </c>
      <c r="AA30" s="64" t="s">
        <v>189</v>
      </c>
      <c r="AB30" s="63" t="e">
        <f t="shared" si="10"/>
        <v>#N/A</v>
      </c>
      <c r="AC30" s="64" t="s">
        <v>189</v>
      </c>
      <c r="AD30" s="63" t="e">
        <f t="shared" si="11"/>
        <v>#N/A</v>
      </c>
      <c r="AE30" s="64" t="s">
        <v>189</v>
      </c>
      <c r="AF30" s="63" t="e">
        <f t="shared" si="12"/>
        <v>#N/A</v>
      </c>
      <c r="AG30" s="64" t="s">
        <v>189</v>
      </c>
      <c r="AI30" s="63" t="s">
        <v>4</v>
      </c>
      <c r="AJ30" s="65" t="s">
        <v>2</v>
      </c>
      <c r="AK30" s="65" t="s">
        <v>20</v>
      </c>
      <c r="AL30" s="64">
        <v>10</v>
      </c>
    </row>
    <row r="31" spans="2:38" ht="29" hidden="1" customHeight="1">
      <c r="B31" s="15"/>
      <c r="C31" s="9"/>
      <c r="D31" s="9"/>
      <c r="E31" s="9" t="s">
        <v>153</v>
      </c>
      <c r="F31" s="9"/>
      <c r="G31" s="53" t="str">
        <f t="shared" ref="G31:O31" si="20">IF(G29="","",VLOOKUP(G29,$AI$21:$AJ$42,2,FALSE))</f>
        <v/>
      </c>
      <c r="H31" s="54" t="str">
        <f t="shared" si="20"/>
        <v/>
      </c>
      <c r="I31" s="54" t="str">
        <f t="shared" si="20"/>
        <v/>
      </c>
      <c r="J31" s="54" t="str">
        <f t="shared" si="20"/>
        <v/>
      </c>
      <c r="K31" s="54" t="str">
        <f t="shared" si="20"/>
        <v/>
      </c>
      <c r="L31" s="54" t="str">
        <f t="shared" si="20"/>
        <v/>
      </c>
      <c r="M31" s="54" t="str">
        <f t="shared" si="20"/>
        <v/>
      </c>
      <c r="N31" s="54" t="str">
        <f t="shared" si="20"/>
        <v/>
      </c>
      <c r="O31" s="54" t="str">
        <f t="shared" si="20"/>
        <v/>
      </c>
      <c r="P31" s="55" t="str">
        <f>IF(P29="","",VLOOKUP(P29,$AI$21:$AJ$42,2,FALSE))</f>
        <v/>
      </c>
      <c r="Q31" s="11"/>
      <c r="S31" s="59">
        <f t="shared" si="5"/>
        <v>11</v>
      </c>
      <c r="T31" s="60" t="e">
        <f t="shared" si="6"/>
        <v>#N/A</v>
      </c>
      <c r="U31" s="61" t="s">
        <v>68</v>
      </c>
      <c r="V31" s="60" t="e">
        <f t="shared" si="7"/>
        <v>#N/A</v>
      </c>
      <c r="W31" s="61" t="s">
        <v>68</v>
      </c>
      <c r="X31" s="60" t="e">
        <f t="shared" si="8"/>
        <v>#N/A</v>
      </c>
      <c r="Y31" s="61" t="s">
        <v>68</v>
      </c>
      <c r="Z31" s="60" t="e">
        <f t="shared" si="9"/>
        <v>#N/A</v>
      </c>
      <c r="AA31" s="61" t="s">
        <v>68</v>
      </c>
      <c r="AB31" s="60" t="e">
        <f t="shared" si="10"/>
        <v>#N/A</v>
      </c>
      <c r="AC31" s="61" t="s">
        <v>68</v>
      </c>
      <c r="AD31" s="60" t="e">
        <f t="shared" si="11"/>
        <v>#N/A</v>
      </c>
      <c r="AE31" s="61" t="s">
        <v>68</v>
      </c>
      <c r="AF31" s="60" t="e">
        <f t="shared" si="12"/>
        <v>#N/A</v>
      </c>
      <c r="AG31" s="61" t="s">
        <v>68</v>
      </c>
      <c r="AI31" s="60" t="s">
        <v>112</v>
      </c>
      <c r="AJ31" s="62" t="s">
        <v>220</v>
      </c>
      <c r="AK31" s="62" t="s">
        <v>161</v>
      </c>
      <c r="AL31" s="61">
        <v>20</v>
      </c>
    </row>
    <row r="32" spans="2:38" ht="29" hidden="1" customHeight="1">
      <c r="B32" s="15"/>
      <c r="C32" s="9"/>
      <c r="D32" s="9"/>
      <c r="E32" s="9" t="s">
        <v>154</v>
      </c>
      <c r="F32" s="9"/>
      <c r="G32" s="53" t="str">
        <f t="shared" ref="G32:O32" si="21">IF(G29="","",VLOOKUP(G29,$AI$21:$AK$42,3,FALSE))</f>
        <v/>
      </c>
      <c r="H32" s="54" t="str">
        <f t="shared" si="21"/>
        <v/>
      </c>
      <c r="I32" s="54" t="str">
        <f t="shared" si="21"/>
        <v/>
      </c>
      <c r="J32" s="54" t="str">
        <f t="shared" si="21"/>
        <v/>
      </c>
      <c r="K32" s="54" t="str">
        <f t="shared" si="21"/>
        <v/>
      </c>
      <c r="L32" s="54" t="str">
        <f t="shared" si="21"/>
        <v/>
      </c>
      <c r="M32" s="54" t="str">
        <f t="shared" si="21"/>
        <v/>
      </c>
      <c r="N32" s="54" t="str">
        <f t="shared" si="21"/>
        <v/>
      </c>
      <c r="O32" s="54" t="str">
        <f t="shared" si="21"/>
        <v/>
      </c>
      <c r="P32" s="55" t="str">
        <f>IF(P29="","",VLOOKUP(P29,$AI$21:$AK$42,3,FALSE))</f>
        <v/>
      </c>
      <c r="Q32" s="11"/>
      <c r="S32" s="59">
        <f t="shared" si="5"/>
        <v>12</v>
      </c>
      <c r="T32" s="63" t="e">
        <f t="shared" si="6"/>
        <v>#N/A</v>
      </c>
      <c r="U32" s="64" t="s">
        <v>69</v>
      </c>
      <c r="V32" s="63" t="e">
        <f t="shared" si="7"/>
        <v>#N/A</v>
      </c>
      <c r="W32" s="64" t="s">
        <v>69</v>
      </c>
      <c r="X32" s="63" t="e">
        <f t="shared" si="8"/>
        <v>#N/A</v>
      </c>
      <c r="Y32" s="64" t="s">
        <v>69</v>
      </c>
      <c r="Z32" s="63" t="e">
        <f t="shared" si="9"/>
        <v>#N/A</v>
      </c>
      <c r="AA32" s="64" t="s">
        <v>69</v>
      </c>
      <c r="AB32" s="63" t="e">
        <f t="shared" si="10"/>
        <v>#N/A</v>
      </c>
      <c r="AC32" s="64" t="s">
        <v>69</v>
      </c>
      <c r="AD32" s="63" t="e">
        <f t="shared" si="11"/>
        <v>#N/A</v>
      </c>
      <c r="AE32" s="64" t="s">
        <v>69</v>
      </c>
      <c r="AF32" s="63" t="e">
        <f t="shared" si="12"/>
        <v>#N/A</v>
      </c>
      <c r="AG32" s="64" t="s">
        <v>69</v>
      </c>
      <c r="AI32" s="63" t="s">
        <v>113</v>
      </c>
      <c r="AJ32" s="65" t="s">
        <v>123</v>
      </c>
      <c r="AK32" s="65" t="s">
        <v>21</v>
      </c>
      <c r="AL32" s="64">
        <v>30</v>
      </c>
    </row>
    <row r="33" spans="2:38" ht="29" hidden="1" customHeight="1">
      <c r="B33" s="15"/>
      <c r="C33" s="9"/>
      <c r="D33" s="9"/>
      <c r="E33" s="9" t="s">
        <v>152</v>
      </c>
      <c r="F33" s="9"/>
      <c r="G33" s="53" t="str">
        <f t="shared" ref="G33:O33" si="22">IF(G29="","",VLOOKUP(G29,$X$21:$Y$42,2,FALSE))</f>
        <v/>
      </c>
      <c r="H33" s="54" t="str">
        <f t="shared" si="22"/>
        <v/>
      </c>
      <c r="I33" s="54" t="str">
        <f t="shared" si="22"/>
        <v/>
      </c>
      <c r="J33" s="54" t="str">
        <f t="shared" si="22"/>
        <v/>
      </c>
      <c r="K33" s="54" t="str">
        <f t="shared" si="22"/>
        <v/>
      </c>
      <c r="L33" s="54" t="str">
        <f t="shared" si="22"/>
        <v/>
      </c>
      <c r="M33" s="54" t="str">
        <f t="shared" si="22"/>
        <v/>
      </c>
      <c r="N33" s="54" t="str">
        <f t="shared" si="22"/>
        <v/>
      </c>
      <c r="O33" s="54" t="str">
        <f t="shared" si="22"/>
        <v/>
      </c>
      <c r="P33" s="55" t="str">
        <f>IF(P29="","",VLOOKUP(P29,$X$21:$Y$42,2,FALSE))</f>
        <v/>
      </c>
      <c r="Q33" s="11"/>
      <c r="S33" s="59">
        <f t="shared" si="5"/>
        <v>13</v>
      </c>
      <c r="T33" s="60" t="e">
        <f t="shared" si="6"/>
        <v>#N/A</v>
      </c>
      <c r="U33" s="61" t="s">
        <v>65</v>
      </c>
      <c r="V33" s="60" t="e">
        <f t="shared" si="7"/>
        <v>#N/A</v>
      </c>
      <c r="W33" s="61" t="s">
        <v>65</v>
      </c>
      <c r="X33" s="60" t="e">
        <f t="shared" si="8"/>
        <v>#N/A</v>
      </c>
      <c r="Y33" s="61" t="s">
        <v>65</v>
      </c>
      <c r="Z33" s="60" t="e">
        <f t="shared" si="9"/>
        <v>#N/A</v>
      </c>
      <c r="AA33" s="61" t="s">
        <v>65</v>
      </c>
      <c r="AB33" s="60" t="e">
        <f t="shared" si="10"/>
        <v>#N/A</v>
      </c>
      <c r="AC33" s="61" t="s">
        <v>65</v>
      </c>
      <c r="AD33" s="60" t="e">
        <f t="shared" si="11"/>
        <v>#N/A</v>
      </c>
      <c r="AE33" s="61" t="s">
        <v>65</v>
      </c>
      <c r="AF33" s="60" t="e">
        <f t="shared" si="12"/>
        <v>#N/A</v>
      </c>
      <c r="AG33" s="61" t="s">
        <v>65</v>
      </c>
      <c r="AI33" s="60" t="s">
        <v>5</v>
      </c>
      <c r="AJ33" s="62" t="s">
        <v>122</v>
      </c>
      <c r="AK33" s="62" t="s">
        <v>22</v>
      </c>
      <c r="AL33" s="61">
        <v>40</v>
      </c>
    </row>
    <row r="34" spans="2:38" ht="29" hidden="1" customHeight="1">
      <c r="B34" s="15"/>
      <c r="C34" s="9" t="s">
        <v>77</v>
      </c>
      <c r="D34" s="9"/>
      <c r="E34" s="9"/>
      <c r="F34" s="9"/>
      <c r="G34" s="66" t="str">
        <f t="shared" ref="G34:O34" si="23">IF(G6="","",VLOOKUP(G6,$F$93:$M$114,5,FALSE))</f>
        <v/>
      </c>
      <c r="H34" s="67" t="str">
        <f t="shared" si="23"/>
        <v/>
      </c>
      <c r="I34" s="67" t="str">
        <f t="shared" si="23"/>
        <v/>
      </c>
      <c r="J34" s="67" t="str">
        <f t="shared" si="23"/>
        <v/>
      </c>
      <c r="K34" s="67" t="str">
        <f t="shared" si="23"/>
        <v/>
      </c>
      <c r="L34" s="67" t="str">
        <f t="shared" si="23"/>
        <v/>
      </c>
      <c r="M34" s="67" t="str">
        <f t="shared" si="23"/>
        <v/>
      </c>
      <c r="N34" s="67" t="str">
        <f t="shared" si="23"/>
        <v/>
      </c>
      <c r="O34" s="67" t="str">
        <f t="shared" si="23"/>
        <v/>
      </c>
      <c r="P34" s="68" t="str">
        <f>IF(P6="","",VLOOKUP(P6,$F$93:$M$114,5,FALSE))</f>
        <v/>
      </c>
      <c r="Q34" s="11"/>
      <c r="S34" s="59">
        <f t="shared" si="5"/>
        <v>14</v>
      </c>
      <c r="T34" s="63" t="e">
        <f t="shared" si="6"/>
        <v>#N/A</v>
      </c>
      <c r="U34" s="64" t="s">
        <v>70</v>
      </c>
      <c r="V34" s="63" t="e">
        <f t="shared" si="7"/>
        <v>#N/A</v>
      </c>
      <c r="W34" s="64" t="s">
        <v>70</v>
      </c>
      <c r="X34" s="63" t="e">
        <f t="shared" si="8"/>
        <v>#N/A</v>
      </c>
      <c r="Y34" s="64" t="s">
        <v>70</v>
      </c>
      <c r="Z34" s="63" t="e">
        <f t="shared" si="9"/>
        <v>#N/A</v>
      </c>
      <c r="AA34" s="64" t="s">
        <v>70</v>
      </c>
      <c r="AB34" s="63" t="e">
        <f t="shared" si="10"/>
        <v>#N/A</v>
      </c>
      <c r="AC34" s="64" t="s">
        <v>70</v>
      </c>
      <c r="AD34" s="63" t="e">
        <f t="shared" si="11"/>
        <v>#N/A</v>
      </c>
      <c r="AE34" s="64" t="s">
        <v>70</v>
      </c>
      <c r="AF34" s="63" t="e">
        <f t="shared" si="12"/>
        <v>#N/A</v>
      </c>
      <c r="AG34" s="64" t="s">
        <v>70</v>
      </c>
      <c r="AI34" s="63" t="s">
        <v>6</v>
      </c>
      <c r="AJ34" s="65" t="s">
        <v>66</v>
      </c>
      <c r="AK34" s="65" t="s">
        <v>208</v>
      </c>
      <c r="AL34" s="64">
        <v>50</v>
      </c>
    </row>
    <row r="35" spans="2:38" ht="29" hidden="1" customHeight="1">
      <c r="B35" s="15"/>
      <c r="C35" s="9"/>
      <c r="D35" s="9"/>
      <c r="E35" s="9" t="s">
        <v>222</v>
      </c>
      <c r="F35" s="9"/>
      <c r="G35" s="53" t="str">
        <f t="shared" ref="G35:O35" si="24">IF(G34="","",VLOOKUP(G34,$AI$21:$AL$42,4,FALSE))</f>
        <v/>
      </c>
      <c r="H35" s="54" t="str">
        <f t="shared" si="24"/>
        <v/>
      </c>
      <c r="I35" s="54" t="str">
        <f t="shared" si="24"/>
        <v/>
      </c>
      <c r="J35" s="54" t="str">
        <f t="shared" si="24"/>
        <v/>
      </c>
      <c r="K35" s="54" t="str">
        <f t="shared" si="24"/>
        <v/>
      </c>
      <c r="L35" s="54" t="str">
        <f t="shared" si="24"/>
        <v/>
      </c>
      <c r="M35" s="54" t="str">
        <f t="shared" si="24"/>
        <v/>
      </c>
      <c r="N35" s="54" t="str">
        <f t="shared" si="24"/>
        <v/>
      </c>
      <c r="O35" s="54" t="str">
        <f t="shared" si="24"/>
        <v/>
      </c>
      <c r="P35" s="55" t="str">
        <f>IF(P34="","",VLOOKUP(P34,$AI$21:$AL$42,4,FALSE))</f>
        <v/>
      </c>
      <c r="Q35" s="11"/>
      <c r="S35" s="59">
        <f t="shared" si="5"/>
        <v>15</v>
      </c>
      <c r="T35" s="60" t="e">
        <f t="shared" si="6"/>
        <v>#N/A</v>
      </c>
      <c r="U35" s="61" t="s">
        <v>189</v>
      </c>
      <c r="V35" s="60" t="e">
        <f t="shared" si="7"/>
        <v>#N/A</v>
      </c>
      <c r="W35" s="61" t="s">
        <v>189</v>
      </c>
      <c r="X35" s="60" t="e">
        <f t="shared" si="8"/>
        <v>#N/A</v>
      </c>
      <c r="Y35" s="61" t="s">
        <v>189</v>
      </c>
      <c r="Z35" s="60" t="e">
        <f t="shared" si="9"/>
        <v>#N/A</v>
      </c>
      <c r="AA35" s="61" t="s">
        <v>189</v>
      </c>
      <c r="AB35" s="60" t="e">
        <f t="shared" si="10"/>
        <v>#N/A</v>
      </c>
      <c r="AC35" s="61" t="s">
        <v>189</v>
      </c>
      <c r="AD35" s="60" t="e">
        <f t="shared" si="11"/>
        <v>#N/A</v>
      </c>
      <c r="AE35" s="61" t="s">
        <v>189</v>
      </c>
      <c r="AF35" s="60" t="e">
        <f t="shared" si="12"/>
        <v>#N/A</v>
      </c>
      <c r="AG35" s="61" t="s">
        <v>189</v>
      </c>
      <c r="AI35" s="60" t="s">
        <v>7</v>
      </c>
      <c r="AJ35" s="62" t="s">
        <v>99</v>
      </c>
      <c r="AK35" s="62" t="s">
        <v>23</v>
      </c>
      <c r="AL35" s="61">
        <v>60</v>
      </c>
    </row>
    <row r="36" spans="2:38" ht="29" hidden="1" customHeight="1">
      <c r="B36" s="15"/>
      <c r="C36" s="9"/>
      <c r="D36" s="9"/>
      <c r="E36" s="9" t="s">
        <v>153</v>
      </c>
      <c r="F36" s="9"/>
      <c r="G36" s="53" t="str">
        <f t="shared" ref="G36:O36" si="25">IF(G34="","",VLOOKUP(G34,$AI$21:$AJ$42,2,FALSE))</f>
        <v/>
      </c>
      <c r="H36" s="54" t="str">
        <f t="shared" si="25"/>
        <v/>
      </c>
      <c r="I36" s="54" t="str">
        <f t="shared" si="25"/>
        <v/>
      </c>
      <c r="J36" s="54" t="str">
        <f t="shared" si="25"/>
        <v/>
      </c>
      <c r="K36" s="54" t="str">
        <f t="shared" si="25"/>
        <v/>
      </c>
      <c r="L36" s="54" t="str">
        <f t="shared" si="25"/>
        <v/>
      </c>
      <c r="M36" s="54" t="str">
        <f t="shared" si="25"/>
        <v/>
      </c>
      <c r="N36" s="54" t="str">
        <f t="shared" si="25"/>
        <v/>
      </c>
      <c r="O36" s="54" t="str">
        <f t="shared" si="25"/>
        <v/>
      </c>
      <c r="P36" s="55" t="str">
        <f>IF(P34="","",VLOOKUP(P34,$AI$21:$AJ$42,2,FALSE))</f>
        <v/>
      </c>
      <c r="Q36" s="11"/>
      <c r="S36" s="59">
        <f t="shared" si="5"/>
        <v>16</v>
      </c>
      <c r="T36" s="63" t="e">
        <f t="shared" si="6"/>
        <v>#N/A</v>
      </c>
      <c r="U36" s="64" t="s">
        <v>68</v>
      </c>
      <c r="V36" s="63" t="e">
        <f t="shared" si="7"/>
        <v>#N/A</v>
      </c>
      <c r="W36" s="64" t="s">
        <v>68</v>
      </c>
      <c r="X36" s="63" t="e">
        <f t="shared" si="8"/>
        <v>#N/A</v>
      </c>
      <c r="Y36" s="64" t="s">
        <v>68</v>
      </c>
      <c r="Z36" s="63" t="e">
        <f t="shared" si="9"/>
        <v>#N/A</v>
      </c>
      <c r="AA36" s="64" t="s">
        <v>68</v>
      </c>
      <c r="AB36" s="63" t="e">
        <f t="shared" si="10"/>
        <v>#N/A</v>
      </c>
      <c r="AC36" s="64" t="s">
        <v>68</v>
      </c>
      <c r="AD36" s="63" t="e">
        <f t="shared" si="11"/>
        <v>#N/A</v>
      </c>
      <c r="AE36" s="64" t="s">
        <v>68</v>
      </c>
      <c r="AF36" s="63" t="e">
        <f t="shared" si="12"/>
        <v>#N/A</v>
      </c>
      <c r="AG36" s="64" t="s">
        <v>68</v>
      </c>
      <c r="AI36" s="63" t="s">
        <v>8</v>
      </c>
      <c r="AJ36" s="65" t="s">
        <v>100</v>
      </c>
      <c r="AK36" s="65" t="s">
        <v>24</v>
      </c>
      <c r="AL36" s="64">
        <v>70</v>
      </c>
    </row>
    <row r="37" spans="2:38" ht="29" hidden="1" customHeight="1">
      <c r="B37" s="15"/>
      <c r="C37" s="9"/>
      <c r="D37" s="9"/>
      <c r="E37" s="9" t="s">
        <v>154</v>
      </c>
      <c r="F37" s="9"/>
      <c r="G37" s="53" t="str">
        <f t="shared" ref="G37:O37" si="26">IF(G34="","",VLOOKUP(G34,$AI$21:$AK$42,3,FALSE))</f>
        <v/>
      </c>
      <c r="H37" s="54" t="str">
        <f t="shared" si="26"/>
        <v/>
      </c>
      <c r="I37" s="54" t="str">
        <f t="shared" si="26"/>
        <v/>
      </c>
      <c r="J37" s="54" t="str">
        <f t="shared" si="26"/>
        <v/>
      </c>
      <c r="K37" s="54" t="str">
        <f t="shared" si="26"/>
        <v/>
      </c>
      <c r="L37" s="54" t="str">
        <f t="shared" si="26"/>
        <v/>
      </c>
      <c r="M37" s="54" t="str">
        <f t="shared" si="26"/>
        <v/>
      </c>
      <c r="N37" s="54" t="str">
        <f t="shared" si="26"/>
        <v/>
      </c>
      <c r="O37" s="54" t="str">
        <f t="shared" si="26"/>
        <v/>
      </c>
      <c r="P37" s="55" t="str">
        <f>IF(P34="","",VLOOKUP(P34,$AI$21:$AK$42,3,FALSE))</f>
        <v/>
      </c>
      <c r="Q37" s="11"/>
      <c r="S37" s="59">
        <f t="shared" si="5"/>
        <v>17</v>
      </c>
      <c r="T37" s="60" t="e">
        <f t="shared" si="6"/>
        <v>#N/A</v>
      </c>
      <c r="U37" s="61" t="s">
        <v>69</v>
      </c>
      <c r="V37" s="60" t="e">
        <f t="shared" si="7"/>
        <v>#N/A</v>
      </c>
      <c r="W37" s="61" t="s">
        <v>69</v>
      </c>
      <c r="X37" s="60" t="e">
        <f t="shared" si="8"/>
        <v>#N/A</v>
      </c>
      <c r="Y37" s="61" t="s">
        <v>69</v>
      </c>
      <c r="Z37" s="60" t="e">
        <f t="shared" si="9"/>
        <v>#N/A</v>
      </c>
      <c r="AA37" s="61" t="s">
        <v>69</v>
      </c>
      <c r="AB37" s="60" t="e">
        <f t="shared" si="10"/>
        <v>#N/A</v>
      </c>
      <c r="AC37" s="61" t="s">
        <v>69</v>
      </c>
      <c r="AD37" s="60" t="e">
        <f t="shared" si="11"/>
        <v>#N/A</v>
      </c>
      <c r="AE37" s="61" t="s">
        <v>69</v>
      </c>
      <c r="AF37" s="60" t="e">
        <f t="shared" si="12"/>
        <v>#N/A</v>
      </c>
      <c r="AG37" s="61" t="s">
        <v>69</v>
      </c>
      <c r="AI37" s="60" t="s">
        <v>9</v>
      </c>
      <c r="AJ37" s="62" t="s">
        <v>101</v>
      </c>
      <c r="AK37" s="62" t="s">
        <v>25</v>
      </c>
      <c r="AL37" s="61">
        <v>80</v>
      </c>
    </row>
    <row r="38" spans="2:38" ht="29" hidden="1" customHeight="1">
      <c r="B38" s="15"/>
      <c r="C38" s="9"/>
      <c r="D38" s="9"/>
      <c r="E38" s="9" t="s">
        <v>152</v>
      </c>
      <c r="F38" s="9"/>
      <c r="G38" s="53" t="str">
        <f t="shared" ref="G38:O38" si="27">IF(G34="","",VLOOKUP(G34,$Z$21:$AA$42,2,FALSE))</f>
        <v/>
      </c>
      <c r="H38" s="54" t="str">
        <f t="shared" si="27"/>
        <v/>
      </c>
      <c r="I38" s="54" t="str">
        <f t="shared" si="27"/>
        <v/>
      </c>
      <c r="J38" s="54" t="str">
        <f t="shared" si="27"/>
        <v/>
      </c>
      <c r="K38" s="54" t="str">
        <f t="shared" si="27"/>
        <v/>
      </c>
      <c r="L38" s="54" t="str">
        <f t="shared" si="27"/>
        <v/>
      </c>
      <c r="M38" s="54" t="str">
        <f t="shared" si="27"/>
        <v/>
      </c>
      <c r="N38" s="54" t="str">
        <f t="shared" si="27"/>
        <v/>
      </c>
      <c r="O38" s="54" t="str">
        <f t="shared" si="27"/>
        <v/>
      </c>
      <c r="P38" s="55" t="str">
        <f>IF(P34="","",VLOOKUP(P34,$Z$21:$AA$42,2,FALSE))</f>
        <v/>
      </c>
      <c r="Q38" s="11"/>
      <c r="S38" s="59">
        <f t="shared" si="5"/>
        <v>18</v>
      </c>
      <c r="T38" s="63" t="e">
        <f t="shared" si="6"/>
        <v>#N/A</v>
      </c>
      <c r="U38" s="64" t="s">
        <v>65</v>
      </c>
      <c r="V38" s="63" t="e">
        <f t="shared" si="7"/>
        <v>#N/A</v>
      </c>
      <c r="W38" s="64" t="s">
        <v>65</v>
      </c>
      <c r="X38" s="63" t="e">
        <f t="shared" si="8"/>
        <v>#N/A</v>
      </c>
      <c r="Y38" s="64" t="s">
        <v>65</v>
      </c>
      <c r="Z38" s="63" t="e">
        <f t="shared" si="9"/>
        <v>#N/A</v>
      </c>
      <c r="AA38" s="64" t="s">
        <v>65</v>
      </c>
      <c r="AB38" s="63" t="e">
        <f t="shared" si="10"/>
        <v>#N/A</v>
      </c>
      <c r="AC38" s="64" t="s">
        <v>65</v>
      </c>
      <c r="AD38" s="63" t="e">
        <f t="shared" si="11"/>
        <v>#N/A</v>
      </c>
      <c r="AE38" s="64" t="s">
        <v>65</v>
      </c>
      <c r="AF38" s="63" t="e">
        <f t="shared" si="12"/>
        <v>#N/A</v>
      </c>
      <c r="AG38" s="64" t="s">
        <v>65</v>
      </c>
      <c r="AI38" s="63" t="s">
        <v>10</v>
      </c>
      <c r="AJ38" s="65" t="s">
        <v>102</v>
      </c>
      <c r="AK38" s="65" t="s">
        <v>26</v>
      </c>
      <c r="AL38" s="64">
        <v>90</v>
      </c>
    </row>
    <row r="39" spans="2:38" ht="29" hidden="1" customHeight="1">
      <c r="B39" s="15"/>
      <c r="C39" s="9" t="s">
        <v>78</v>
      </c>
      <c r="D39" s="9"/>
      <c r="E39" s="9"/>
      <c r="F39" s="9"/>
      <c r="G39" s="66" t="str">
        <f t="shared" ref="G39:O39" si="28">IF(G6="","",VLOOKUP(G6,$F$93:$M$114,6,FALSE))</f>
        <v/>
      </c>
      <c r="H39" s="67" t="str">
        <f t="shared" si="28"/>
        <v/>
      </c>
      <c r="I39" s="67" t="str">
        <f t="shared" si="28"/>
        <v/>
      </c>
      <c r="J39" s="67" t="str">
        <f t="shared" si="28"/>
        <v/>
      </c>
      <c r="K39" s="67" t="str">
        <f t="shared" si="28"/>
        <v/>
      </c>
      <c r="L39" s="67" t="str">
        <f t="shared" si="28"/>
        <v/>
      </c>
      <c r="M39" s="67" t="str">
        <f t="shared" si="28"/>
        <v/>
      </c>
      <c r="N39" s="67" t="str">
        <f t="shared" si="28"/>
        <v/>
      </c>
      <c r="O39" s="67" t="str">
        <f t="shared" si="28"/>
        <v/>
      </c>
      <c r="P39" s="68" t="str">
        <f>IF(P6="","",VLOOKUP(P6,$F$93:$M$114,6,FALSE))</f>
        <v/>
      </c>
      <c r="Q39" s="11"/>
      <c r="S39" s="59">
        <f t="shared" si="5"/>
        <v>19</v>
      </c>
      <c r="T39" s="60" t="e">
        <f t="shared" si="6"/>
        <v>#N/A</v>
      </c>
      <c r="U39" s="61" t="s">
        <v>70</v>
      </c>
      <c r="V39" s="60" t="e">
        <f t="shared" si="7"/>
        <v>#N/A</v>
      </c>
      <c r="W39" s="61" t="s">
        <v>70</v>
      </c>
      <c r="X39" s="60" t="e">
        <f t="shared" si="8"/>
        <v>#N/A</v>
      </c>
      <c r="Y39" s="61" t="s">
        <v>70</v>
      </c>
      <c r="Z39" s="60" t="e">
        <f t="shared" si="9"/>
        <v>#N/A</v>
      </c>
      <c r="AA39" s="61" t="s">
        <v>70</v>
      </c>
      <c r="AB39" s="60" t="e">
        <f t="shared" si="10"/>
        <v>#N/A</v>
      </c>
      <c r="AC39" s="61" t="s">
        <v>70</v>
      </c>
      <c r="AD39" s="60" t="e">
        <f t="shared" si="11"/>
        <v>#N/A</v>
      </c>
      <c r="AE39" s="61" t="s">
        <v>70</v>
      </c>
      <c r="AF39" s="60" t="e">
        <f t="shared" si="12"/>
        <v>#N/A</v>
      </c>
      <c r="AG39" s="61" t="s">
        <v>70</v>
      </c>
      <c r="AI39" s="60" t="s">
        <v>44</v>
      </c>
      <c r="AJ39" s="62" t="s">
        <v>127</v>
      </c>
      <c r="AK39" s="62" t="s">
        <v>146</v>
      </c>
      <c r="AL39" s="61">
        <v>100</v>
      </c>
    </row>
    <row r="40" spans="2:38" ht="29" hidden="1" customHeight="1">
      <c r="B40" s="15"/>
      <c r="C40" s="9"/>
      <c r="D40" s="9"/>
      <c r="E40" s="9" t="s">
        <v>222</v>
      </c>
      <c r="F40" s="9"/>
      <c r="G40" s="53" t="str">
        <f t="shared" ref="G40:O40" si="29">IF(G39="","",VLOOKUP(G39,$AI$21:$AL$42,4,FALSE))</f>
        <v/>
      </c>
      <c r="H40" s="54" t="str">
        <f t="shared" si="29"/>
        <v/>
      </c>
      <c r="I40" s="54" t="str">
        <f t="shared" si="29"/>
        <v/>
      </c>
      <c r="J40" s="54" t="str">
        <f t="shared" si="29"/>
        <v/>
      </c>
      <c r="K40" s="54" t="str">
        <f t="shared" si="29"/>
        <v/>
      </c>
      <c r="L40" s="54" t="str">
        <f t="shared" si="29"/>
        <v/>
      </c>
      <c r="M40" s="54" t="str">
        <f t="shared" si="29"/>
        <v/>
      </c>
      <c r="N40" s="54" t="str">
        <f t="shared" si="29"/>
        <v/>
      </c>
      <c r="O40" s="54" t="str">
        <f t="shared" si="29"/>
        <v/>
      </c>
      <c r="P40" s="55" t="str">
        <f>IF(P39="","",VLOOKUP(P39,$AI$21:$AL$42,4,FALSE))</f>
        <v/>
      </c>
      <c r="Q40" s="11"/>
      <c r="S40" s="59">
        <f t="shared" si="5"/>
        <v>20</v>
      </c>
      <c r="T40" s="63" t="e">
        <f t="shared" si="6"/>
        <v>#N/A</v>
      </c>
      <c r="U40" s="64" t="s">
        <v>189</v>
      </c>
      <c r="V40" s="63" t="e">
        <f t="shared" si="7"/>
        <v>#N/A</v>
      </c>
      <c r="W40" s="64" t="s">
        <v>189</v>
      </c>
      <c r="X40" s="63" t="e">
        <f t="shared" si="8"/>
        <v>#N/A</v>
      </c>
      <c r="Y40" s="64" t="s">
        <v>189</v>
      </c>
      <c r="Z40" s="63" t="e">
        <f t="shared" si="9"/>
        <v>#N/A</v>
      </c>
      <c r="AA40" s="64" t="s">
        <v>189</v>
      </c>
      <c r="AB40" s="63" t="e">
        <f t="shared" si="10"/>
        <v>#N/A</v>
      </c>
      <c r="AC40" s="64" t="s">
        <v>189</v>
      </c>
      <c r="AD40" s="63" t="e">
        <f t="shared" si="11"/>
        <v>#N/A</v>
      </c>
      <c r="AE40" s="64" t="s">
        <v>189</v>
      </c>
      <c r="AF40" s="63" t="e">
        <f t="shared" si="12"/>
        <v>#N/A</v>
      </c>
      <c r="AG40" s="64" t="s">
        <v>189</v>
      </c>
      <c r="AI40" s="63" t="s">
        <v>111</v>
      </c>
      <c r="AJ40" s="65" t="s">
        <v>193</v>
      </c>
      <c r="AK40" s="65" t="s">
        <v>147</v>
      </c>
      <c r="AL40" s="64">
        <v>200</v>
      </c>
    </row>
    <row r="41" spans="2:38" ht="29" hidden="1" customHeight="1">
      <c r="B41" s="15"/>
      <c r="C41" s="9"/>
      <c r="D41" s="9"/>
      <c r="E41" s="9" t="s">
        <v>153</v>
      </c>
      <c r="F41" s="9"/>
      <c r="G41" s="53" t="str">
        <f t="shared" ref="G41:O41" si="30">IF(G39="","",VLOOKUP(G39,$AI$21:$AJ$42,2,FALSE))</f>
        <v/>
      </c>
      <c r="H41" s="54" t="str">
        <f t="shared" si="30"/>
        <v/>
      </c>
      <c r="I41" s="54" t="str">
        <f t="shared" si="30"/>
        <v/>
      </c>
      <c r="J41" s="54" t="str">
        <f t="shared" si="30"/>
        <v/>
      </c>
      <c r="K41" s="54" t="str">
        <f t="shared" si="30"/>
        <v/>
      </c>
      <c r="L41" s="54" t="str">
        <f t="shared" si="30"/>
        <v/>
      </c>
      <c r="M41" s="54" t="str">
        <f t="shared" si="30"/>
        <v/>
      </c>
      <c r="N41" s="54" t="str">
        <f t="shared" si="30"/>
        <v/>
      </c>
      <c r="O41" s="54" t="str">
        <f t="shared" si="30"/>
        <v/>
      </c>
      <c r="P41" s="55" t="str">
        <f>IF(P39="","",VLOOKUP(P39,$AI$21:$AJ$42,2,FALSE))</f>
        <v/>
      </c>
      <c r="Q41" s="11"/>
      <c r="S41" s="59">
        <f t="shared" si="5"/>
        <v>21</v>
      </c>
      <c r="T41" s="60" t="e">
        <f t="shared" si="6"/>
        <v>#N/A</v>
      </c>
      <c r="U41" s="61" t="s">
        <v>68</v>
      </c>
      <c r="V41" s="60" t="e">
        <f t="shared" si="7"/>
        <v>#N/A</v>
      </c>
      <c r="W41" s="61" t="s">
        <v>68</v>
      </c>
      <c r="X41" s="60" t="e">
        <f t="shared" si="8"/>
        <v>#N/A</v>
      </c>
      <c r="Y41" s="61" t="s">
        <v>68</v>
      </c>
      <c r="Z41" s="60" t="e">
        <f t="shared" si="9"/>
        <v>#N/A</v>
      </c>
      <c r="AA41" s="61" t="s">
        <v>68</v>
      </c>
      <c r="AB41" s="60" t="e">
        <f t="shared" si="10"/>
        <v>#N/A</v>
      </c>
      <c r="AC41" s="61" t="s">
        <v>68</v>
      </c>
      <c r="AD41" s="60" t="e">
        <f t="shared" si="11"/>
        <v>#N/A</v>
      </c>
      <c r="AE41" s="61" t="s">
        <v>68</v>
      </c>
      <c r="AF41" s="60" t="e">
        <f t="shared" si="12"/>
        <v>#N/A</v>
      </c>
      <c r="AG41" s="61" t="s">
        <v>68</v>
      </c>
      <c r="AI41" s="60" t="s">
        <v>11</v>
      </c>
      <c r="AJ41" s="62" t="s">
        <v>124</v>
      </c>
      <c r="AK41" s="62" t="s">
        <v>124</v>
      </c>
      <c r="AL41" s="61">
        <v>300</v>
      </c>
    </row>
    <row r="42" spans="2:38" ht="29" hidden="1" customHeight="1" thickBot="1">
      <c r="B42" s="15"/>
      <c r="C42" s="9"/>
      <c r="D42" s="9"/>
      <c r="E42" s="9" t="s">
        <v>154</v>
      </c>
      <c r="F42" s="9"/>
      <c r="G42" s="53" t="str">
        <f t="shared" ref="G42:O42" si="31">IF(G39="","",VLOOKUP(G39,$AI$21:$AK$42,3,FALSE))</f>
        <v/>
      </c>
      <c r="H42" s="54" t="str">
        <f t="shared" si="31"/>
        <v/>
      </c>
      <c r="I42" s="54" t="str">
        <f t="shared" si="31"/>
        <v/>
      </c>
      <c r="J42" s="54" t="str">
        <f t="shared" si="31"/>
        <v/>
      </c>
      <c r="K42" s="54" t="str">
        <f t="shared" si="31"/>
        <v/>
      </c>
      <c r="L42" s="54" t="str">
        <f t="shared" si="31"/>
        <v/>
      </c>
      <c r="M42" s="54" t="str">
        <f t="shared" si="31"/>
        <v/>
      </c>
      <c r="N42" s="54" t="str">
        <f t="shared" si="31"/>
        <v/>
      </c>
      <c r="O42" s="54" t="str">
        <f t="shared" si="31"/>
        <v/>
      </c>
      <c r="P42" s="55" t="str">
        <f>IF(P39="","",VLOOKUP(P39,$AI$21:$AK$42,3,FALSE))</f>
        <v/>
      </c>
      <c r="Q42" s="11"/>
      <c r="S42" s="69">
        <f t="shared" si="5"/>
        <v>22</v>
      </c>
      <c r="T42" s="70" t="e">
        <f t="shared" si="6"/>
        <v>#N/A</v>
      </c>
      <c r="U42" s="71" t="s">
        <v>69</v>
      </c>
      <c r="V42" s="70" t="e">
        <f t="shared" si="7"/>
        <v>#N/A</v>
      </c>
      <c r="W42" s="71" t="s">
        <v>69</v>
      </c>
      <c r="X42" s="70" t="e">
        <f t="shared" si="8"/>
        <v>#N/A</v>
      </c>
      <c r="Y42" s="71" t="s">
        <v>69</v>
      </c>
      <c r="Z42" s="70" t="e">
        <f t="shared" si="9"/>
        <v>#N/A</v>
      </c>
      <c r="AA42" s="71" t="s">
        <v>69</v>
      </c>
      <c r="AB42" s="70" t="e">
        <f t="shared" si="10"/>
        <v>#N/A</v>
      </c>
      <c r="AC42" s="71" t="s">
        <v>69</v>
      </c>
      <c r="AD42" s="70" t="e">
        <f t="shared" si="11"/>
        <v>#N/A</v>
      </c>
      <c r="AE42" s="71" t="s">
        <v>69</v>
      </c>
      <c r="AF42" s="70" t="e">
        <f t="shared" si="12"/>
        <v>#N/A</v>
      </c>
      <c r="AG42" s="71" t="s">
        <v>69</v>
      </c>
      <c r="AI42" s="70" t="s">
        <v>12</v>
      </c>
      <c r="AJ42" s="72" t="s">
        <v>125</v>
      </c>
      <c r="AK42" s="72" t="s">
        <v>148</v>
      </c>
      <c r="AL42" s="71">
        <v>400</v>
      </c>
    </row>
    <row r="43" spans="2:38" ht="29" hidden="1" customHeight="1">
      <c r="B43" s="15"/>
      <c r="C43" s="9"/>
      <c r="D43" s="9"/>
      <c r="E43" s="9" t="s">
        <v>152</v>
      </c>
      <c r="F43" s="9"/>
      <c r="G43" s="53" t="str">
        <f t="shared" ref="G43:O43" si="32">IF(G39="","",VLOOKUP(G39,$AB$21:$AC$42,2,FALSE))</f>
        <v/>
      </c>
      <c r="H43" s="54" t="str">
        <f t="shared" si="32"/>
        <v/>
      </c>
      <c r="I43" s="54" t="str">
        <f t="shared" si="32"/>
        <v/>
      </c>
      <c r="J43" s="54" t="str">
        <f t="shared" si="32"/>
        <v/>
      </c>
      <c r="K43" s="54" t="str">
        <f t="shared" si="32"/>
        <v/>
      </c>
      <c r="L43" s="54" t="str">
        <f t="shared" si="32"/>
        <v/>
      </c>
      <c r="M43" s="54" t="str">
        <f t="shared" si="32"/>
        <v/>
      </c>
      <c r="N43" s="54" t="str">
        <f t="shared" si="32"/>
        <v/>
      </c>
      <c r="O43" s="54" t="str">
        <f t="shared" si="32"/>
        <v/>
      </c>
      <c r="P43" s="55" t="str">
        <f>IF(P39="","",VLOOKUP(P39,$AB$21:$AC$42,2,FALSE))</f>
        <v/>
      </c>
      <c r="Q43" s="11"/>
    </row>
    <row r="44" spans="2:38" ht="29" hidden="1" customHeight="1">
      <c r="B44" s="15"/>
      <c r="C44" s="9" t="s">
        <v>79</v>
      </c>
      <c r="D44" s="9"/>
      <c r="E44" s="9"/>
      <c r="F44" s="9"/>
      <c r="G44" s="66" t="str">
        <f t="shared" ref="G44:O44" si="33">IF(G6="","",VLOOKUP(G6,$F$93:$M$114,7,FALSE))</f>
        <v/>
      </c>
      <c r="H44" s="67" t="str">
        <f t="shared" si="33"/>
        <v/>
      </c>
      <c r="I44" s="67" t="str">
        <f t="shared" si="33"/>
        <v/>
      </c>
      <c r="J44" s="67" t="str">
        <f t="shared" si="33"/>
        <v/>
      </c>
      <c r="K44" s="67" t="str">
        <f t="shared" si="33"/>
        <v/>
      </c>
      <c r="L44" s="67" t="str">
        <f t="shared" si="33"/>
        <v/>
      </c>
      <c r="M44" s="67" t="str">
        <f t="shared" si="33"/>
        <v/>
      </c>
      <c r="N44" s="67" t="str">
        <f t="shared" si="33"/>
        <v/>
      </c>
      <c r="O44" s="67" t="str">
        <f t="shared" si="33"/>
        <v/>
      </c>
      <c r="P44" s="68" t="str">
        <f>IF(P6="","",VLOOKUP(P6,$F$93:$M$114,7,FALSE))</f>
        <v/>
      </c>
      <c r="Q44" s="11"/>
    </row>
    <row r="45" spans="2:38" ht="29" hidden="1" customHeight="1">
      <c r="B45" s="15"/>
      <c r="C45" s="9"/>
      <c r="D45" s="9"/>
      <c r="E45" s="9" t="s">
        <v>222</v>
      </c>
      <c r="F45" s="9"/>
      <c r="G45" s="53" t="str">
        <f t="shared" ref="G45:O45" si="34">IF(G44="","",VLOOKUP(G44,$AI$21:$AL$42,4,FALSE))</f>
        <v/>
      </c>
      <c r="H45" s="54" t="str">
        <f t="shared" si="34"/>
        <v/>
      </c>
      <c r="I45" s="54" t="str">
        <f t="shared" si="34"/>
        <v/>
      </c>
      <c r="J45" s="54" t="str">
        <f t="shared" si="34"/>
        <v/>
      </c>
      <c r="K45" s="54" t="str">
        <f t="shared" si="34"/>
        <v/>
      </c>
      <c r="L45" s="54" t="str">
        <f t="shared" si="34"/>
        <v/>
      </c>
      <c r="M45" s="54" t="str">
        <f t="shared" si="34"/>
        <v/>
      </c>
      <c r="N45" s="54" t="str">
        <f t="shared" si="34"/>
        <v/>
      </c>
      <c r="O45" s="54" t="str">
        <f t="shared" si="34"/>
        <v/>
      </c>
      <c r="P45" s="55" t="str">
        <f>IF(P44="","",VLOOKUP(P44,$AI$21:$AL$42,4,FALSE))</f>
        <v/>
      </c>
      <c r="Q45" s="11"/>
    </row>
    <row r="46" spans="2:38" ht="29" hidden="1" customHeight="1">
      <c r="B46" s="15"/>
      <c r="C46" s="9"/>
      <c r="D46" s="9"/>
      <c r="E46" s="9" t="s">
        <v>153</v>
      </c>
      <c r="F46" s="9"/>
      <c r="G46" s="53" t="str">
        <f t="shared" ref="G46:O46" si="35">IF(G44="","",VLOOKUP(G44,$AI$21:$AJ$42,2,FALSE))</f>
        <v/>
      </c>
      <c r="H46" s="54" t="str">
        <f t="shared" si="35"/>
        <v/>
      </c>
      <c r="I46" s="54" t="str">
        <f t="shared" si="35"/>
        <v/>
      </c>
      <c r="J46" s="54" t="str">
        <f t="shared" si="35"/>
        <v/>
      </c>
      <c r="K46" s="54" t="str">
        <f t="shared" si="35"/>
        <v/>
      </c>
      <c r="L46" s="54" t="str">
        <f t="shared" si="35"/>
        <v/>
      </c>
      <c r="M46" s="54" t="str">
        <f t="shared" si="35"/>
        <v/>
      </c>
      <c r="N46" s="54" t="str">
        <f t="shared" si="35"/>
        <v/>
      </c>
      <c r="O46" s="54" t="str">
        <f t="shared" si="35"/>
        <v/>
      </c>
      <c r="P46" s="55" t="str">
        <f>IF(P44="","",VLOOKUP(P44,$AI$21:$AJ$42,2,FALSE))</f>
        <v/>
      </c>
      <c r="Q46" s="11"/>
    </row>
    <row r="47" spans="2:38" ht="29" hidden="1" customHeight="1">
      <c r="B47" s="15"/>
      <c r="C47" s="9"/>
      <c r="D47" s="9"/>
      <c r="E47" s="9" t="s">
        <v>154</v>
      </c>
      <c r="F47" s="9"/>
      <c r="G47" s="53" t="str">
        <f t="shared" ref="G47:O47" si="36">IF(G44="","",VLOOKUP(G44,$AI$21:$AK$42,3,FALSE))</f>
        <v/>
      </c>
      <c r="H47" s="54" t="str">
        <f t="shared" si="36"/>
        <v/>
      </c>
      <c r="I47" s="54" t="str">
        <f t="shared" si="36"/>
        <v/>
      </c>
      <c r="J47" s="54" t="str">
        <f t="shared" si="36"/>
        <v/>
      </c>
      <c r="K47" s="54" t="str">
        <f t="shared" si="36"/>
        <v/>
      </c>
      <c r="L47" s="54" t="str">
        <f t="shared" si="36"/>
        <v/>
      </c>
      <c r="M47" s="54" t="str">
        <f t="shared" si="36"/>
        <v/>
      </c>
      <c r="N47" s="54" t="str">
        <f t="shared" si="36"/>
        <v/>
      </c>
      <c r="O47" s="54" t="str">
        <f t="shared" si="36"/>
        <v/>
      </c>
      <c r="P47" s="55" t="str">
        <f>IF(P44="","",VLOOKUP(P44,$AI$21:$AK$42,3,FALSE))</f>
        <v/>
      </c>
      <c r="Q47" s="11"/>
    </row>
    <row r="48" spans="2:38" ht="29" hidden="1" customHeight="1">
      <c r="B48" s="15"/>
      <c r="C48" s="9"/>
      <c r="D48" s="9"/>
      <c r="E48" s="9" t="s">
        <v>152</v>
      </c>
      <c r="F48" s="9"/>
      <c r="G48" s="53" t="str">
        <f t="shared" ref="G48:O48" si="37">IF(G44="","",VLOOKUP(G44,$AD$21:$AE$42,2,FALSE))</f>
        <v/>
      </c>
      <c r="H48" s="54" t="str">
        <f t="shared" si="37"/>
        <v/>
      </c>
      <c r="I48" s="54" t="str">
        <f t="shared" si="37"/>
        <v/>
      </c>
      <c r="J48" s="54" t="str">
        <f t="shared" si="37"/>
        <v/>
      </c>
      <c r="K48" s="54" t="str">
        <f t="shared" si="37"/>
        <v/>
      </c>
      <c r="L48" s="54" t="str">
        <f t="shared" si="37"/>
        <v/>
      </c>
      <c r="M48" s="54" t="str">
        <f t="shared" si="37"/>
        <v/>
      </c>
      <c r="N48" s="54" t="str">
        <f t="shared" si="37"/>
        <v/>
      </c>
      <c r="O48" s="54" t="str">
        <f t="shared" si="37"/>
        <v/>
      </c>
      <c r="P48" s="55" t="str">
        <f>IF(P44="","",VLOOKUP(P44,$AD$21:$AE$42,2,FALSE))</f>
        <v/>
      </c>
      <c r="Q48" s="11"/>
    </row>
    <row r="49" spans="2:38" ht="29" hidden="1" customHeight="1">
      <c r="B49" s="15"/>
      <c r="C49" s="9" t="s">
        <v>80</v>
      </c>
      <c r="D49" s="9"/>
      <c r="E49" s="9"/>
      <c r="F49" s="9"/>
      <c r="G49" s="66" t="str">
        <f t="shared" ref="G49:O49" si="38">IF(G6="","",VLOOKUP(G6,$F$93:$M$114,8,FALSE))</f>
        <v/>
      </c>
      <c r="H49" s="67" t="str">
        <f t="shared" si="38"/>
        <v/>
      </c>
      <c r="I49" s="67" t="str">
        <f t="shared" si="38"/>
        <v/>
      </c>
      <c r="J49" s="67" t="str">
        <f t="shared" si="38"/>
        <v/>
      </c>
      <c r="K49" s="67" t="str">
        <f t="shared" si="38"/>
        <v/>
      </c>
      <c r="L49" s="67" t="str">
        <f t="shared" si="38"/>
        <v/>
      </c>
      <c r="M49" s="67" t="str">
        <f t="shared" si="38"/>
        <v/>
      </c>
      <c r="N49" s="67" t="str">
        <f t="shared" si="38"/>
        <v/>
      </c>
      <c r="O49" s="67" t="str">
        <f t="shared" si="38"/>
        <v/>
      </c>
      <c r="P49" s="68" t="str">
        <f>IF(P6="","",VLOOKUP(P6,$F$93:$M$114,8,FALSE))</f>
        <v/>
      </c>
      <c r="Q49" s="11"/>
    </row>
    <row r="50" spans="2:38" ht="29" hidden="1" customHeight="1">
      <c r="B50" s="15"/>
      <c r="C50" s="9"/>
      <c r="D50" s="9"/>
      <c r="E50" s="9" t="s">
        <v>222</v>
      </c>
      <c r="F50" s="9"/>
      <c r="G50" s="53" t="str">
        <f t="shared" ref="G50:O50" si="39">IF(G49="","",VLOOKUP(G49,$AI$21:$AL$42,4,FALSE))</f>
        <v/>
      </c>
      <c r="H50" s="54" t="str">
        <f t="shared" si="39"/>
        <v/>
      </c>
      <c r="I50" s="54" t="str">
        <f t="shared" si="39"/>
        <v/>
      </c>
      <c r="J50" s="54" t="str">
        <f t="shared" si="39"/>
        <v/>
      </c>
      <c r="K50" s="54" t="str">
        <f t="shared" si="39"/>
        <v/>
      </c>
      <c r="L50" s="54" t="str">
        <f t="shared" si="39"/>
        <v/>
      </c>
      <c r="M50" s="54" t="str">
        <f t="shared" si="39"/>
        <v/>
      </c>
      <c r="N50" s="54" t="str">
        <f t="shared" si="39"/>
        <v/>
      </c>
      <c r="O50" s="54" t="str">
        <f t="shared" si="39"/>
        <v/>
      </c>
      <c r="P50" s="55" t="str">
        <f>IF(P49="","",VLOOKUP(P49,$AI$21:$AL$42,4,FALSE))</f>
        <v/>
      </c>
      <c r="Q50" s="11"/>
    </row>
    <row r="51" spans="2:38" ht="29" hidden="1" customHeight="1">
      <c r="B51" s="15"/>
      <c r="C51" s="9"/>
      <c r="D51" s="9"/>
      <c r="E51" s="9" t="s">
        <v>153</v>
      </c>
      <c r="F51" s="9"/>
      <c r="G51" s="53" t="str">
        <f t="shared" ref="G51:O51" si="40">IF(G49="","",VLOOKUP(G49,$AI$21:$AJ$42,2,FALSE))</f>
        <v/>
      </c>
      <c r="H51" s="54" t="str">
        <f t="shared" si="40"/>
        <v/>
      </c>
      <c r="I51" s="54" t="str">
        <f t="shared" si="40"/>
        <v/>
      </c>
      <c r="J51" s="54" t="str">
        <f t="shared" si="40"/>
        <v/>
      </c>
      <c r="K51" s="54" t="str">
        <f t="shared" si="40"/>
        <v/>
      </c>
      <c r="L51" s="54" t="str">
        <f t="shared" si="40"/>
        <v/>
      </c>
      <c r="M51" s="54" t="str">
        <f t="shared" si="40"/>
        <v/>
      </c>
      <c r="N51" s="54" t="str">
        <f t="shared" si="40"/>
        <v/>
      </c>
      <c r="O51" s="54" t="str">
        <f t="shared" si="40"/>
        <v/>
      </c>
      <c r="P51" s="55" t="str">
        <f>IF(P49="","",VLOOKUP(P49,$AI$21:$AJ$42,2,FALSE))</f>
        <v/>
      </c>
      <c r="Q51" s="11"/>
    </row>
    <row r="52" spans="2:38" ht="29" hidden="1" customHeight="1">
      <c r="B52" s="15"/>
      <c r="C52" s="9"/>
      <c r="D52" s="9"/>
      <c r="E52" s="9" t="s">
        <v>154</v>
      </c>
      <c r="F52" s="9"/>
      <c r="G52" s="53" t="str">
        <f t="shared" ref="G52:O52" si="41">IF(G49="","",VLOOKUP(G49,$AI$21:$AK$42,3,FALSE))</f>
        <v/>
      </c>
      <c r="H52" s="54" t="str">
        <f t="shared" si="41"/>
        <v/>
      </c>
      <c r="I52" s="54" t="str">
        <f t="shared" si="41"/>
        <v/>
      </c>
      <c r="J52" s="54" t="str">
        <f t="shared" si="41"/>
        <v/>
      </c>
      <c r="K52" s="54" t="str">
        <f t="shared" si="41"/>
        <v/>
      </c>
      <c r="L52" s="54" t="str">
        <f t="shared" si="41"/>
        <v/>
      </c>
      <c r="M52" s="54" t="str">
        <f t="shared" si="41"/>
        <v/>
      </c>
      <c r="N52" s="54" t="str">
        <f t="shared" si="41"/>
        <v/>
      </c>
      <c r="O52" s="54" t="str">
        <f t="shared" si="41"/>
        <v/>
      </c>
      <c r="P52" s="55" t="str">
        <f>IF(P49="","",VLOOKUP(P49,$AI$21:$AK$42,3,FALSE))</f>
        <v/>
      </c>
      <c r="Q52" s="11"/>
    </row>
    <row r="53" spans="2:38" ht="29" hidden="1" customHeight="1" thickBot="1">
      <c r="B53" s="15"/>
      <c r="C53" s="9"/>
      <c r="D53" s="9"/>
      <c r="E53" s="9" t="s">
        <v>152</v>
      </c>
      <c r="F53" s="9"/>
      <c r="G53" s="73" t="str">
        <f t="shared" ref="G53:O53" si="42">IF(G49="","",VLOOKUP(G49,$AF$21:$AG$42,2,FALSE))</f>
        <v/>
      </c>
      <c r="H53" s="74" t="str">
        <f t="shared" si="42"/>
        <v/>
      </c>
      <c r="I53" s="74" t="str">
        <f t="shared" si="42"/>
        <v/>
      </c>
      <c r="J53" s="74" t="str">
        <f t="shared" si="42"/>
        <v/>
      </c>
      <c r="K53" s="74" t="str">
        <f t="shared" si="42"/>
        <v/>
      </c>
      <c r="L53" s="74" t="str">
        <f t="shared" si="42"/>
        <v/>
      </c>
      <c r="M53" s="74" t="str">
        <f t="shared" si="42"/>
        <v/>
      </c>
      <c r="N53" s="74" t="str">
        <f t="shared" si="42"/>
        <v/>
      </c>
      <c r="O53" s="74" t="str">
        <f t="shared" si="42"/>
        <v/>
      </c>
      <c r="P53" s="75" t="str">
        <f>IF(P49="","",VLOOKUP(P49,$AF$21:$AG$42,2,FALSE))</f>
        <v/>
      </c>
      <c r="Q53" s="11"/>
    </row>
    <row r="54" spans="2:38" ht="29" hidden="1" customHeight="1" thickBot="1">
      <c r="B54" s="1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11"/>
    </row>
    <row r="55" spans="2:38" ht="29" hidden="1" customHeight="1" thickBot="1">
      <c r="B55" s="15"/>
      <c r="C55" s="47" t="s">
        <v>91</v>
      </c>
      <c r="D55" s="47"/>
      <c r="E55" s="9"/>
      <c r="F55" s="9"/>
      <c r="G55" s="48" t="s">
        <v>73</v>
      </c>
      <c r="H55" s="49" t="s">
        <v>72</v>
      </c>
      <c r="I55" s="49" t="s">
        <v>71</v>
      </c>
      <c r="J55" s="49" t="s">
        <v>145</v>
      </c>
      <c r="K55" s="49" t="s">
        <v>144</v>
      </c>
      <c r="L55" s="49" t="s">
        <v>143</v>
      </c>
      <c r="M55" s="49" t="s">
        <v>142</v>
      </c>
      <c r="N55" s="49" t="s">
        <v>103</v>
      </c>
      <c r="O55" s="49" t="s">
        <v>104</v>
      </c>
      <c r="P55" s="76" t="s">
        <v>98</v>
      </c>
      <c r="Q55" s="11"/>
      <c r="T55" s="123" t="s">
        <v>114</v>
      </c>
      <c r="U55" s="124"/>
      <c r="V55" s="123" t="s">
        <v>115</v>
      </c>
      <c r="W55" s="124"/>
      <c r="X55" s="123" t="s">
        <v>116</v>
      </c>
      <c r="Y55" s="124"/>
      <c r="Z55" s="123" t="s">
        <v>196</v>
      </c>
      <c r="AA55" s="124"/>
      <c r="AB55" s="123" t="s">
        <v>117</v>
      </c>
      <c r="AC55" s="124"/>
      <c r="AD55" s="123" t="s">
        <v>118</v>
      </c>
      <c r="AE55" s="124"/>
      <c r="AF55" s="123" t="s">
        <v>119</v>
      </c>
      <c r="AG55" s="124"/>
      <c r="AI55" s="123" t="s">
        <v>131</v>
      </c>
      <c r="AJ55" s="137"/>
      <c r="AK55" s="138"/>
      <c r="AL55" s="136"/>
    </row>
    <row r="56" spans="2:38" ht="29" hidden="1" customHeight="1" thickBot="1">
      <c r="B56" s="15"/>
      <c r="C56" s="9" t="s">
        <v>74</v>
      </c>
      <c r="D56" s="9"/>
      <c r="E56" s="9"/>
      <c r="F56" s="9"/>
      <c r="G56" s="50" t="str">
        <f t="shared" ref="G56:O56" si="43">IF(G6="","",VLOOKUP(G6,$E$93:$M$114,9,FALSE))</f>
        <v/>
      </c>
      <c r="H56" s="51" t="str">
        <f t="shared" si="43"/>
        <v/>
      </c>
      <c r="I56" s="51" t="str">
        <f t="shared" si="43"/>
        <v/>
      </c>
      <c r="J56" s="51" t="str">
        <f t="shared" si="43"/>
        <v/>
      </c>
      <c r="K56" s="51" t="str">
        <f t="shared" si="43"/>
        <v/>
      </c>
      <c r="L56" s="51" t="str">
        <f t="shared" si="43"/>
        <v/>
      </c>
      <c r="M56" s="51" t="str">
        <f t="shared" si="43"/>
        <v/>
      </c>
      <c r="N56" s="51" t="str">
        <f t="shared" si="43"/>
        <v/>
      </c>
      <c r="O56" s="51" t="str">
        <f t="shared" si="43"/>
        <v/>
      </c>
      <c r="P56" s="52" t="str">
        <f>IF(P6="","",VLOOKUP(P6,$E$93:$M$114,9,FALSE))</f>
        <v/>
      </c>
      <c r="Q56" s="11"/>
      <c r="S56" s="6" t="s">
        <v>221</v>
      </c>
      <c r="T56" s="125" t="e">
        <f>VLOOKUP(ABS((VLOOKUP($P56,$F$124:$O$145,9,FALSE)-(VLOOKUP((VLOOKUP((10-COUNTIF($G$6:$P$6,"")),$D$124:$M$145,4,FALSE)),$F$124:$O$145,9,FALSE)))),$D$124:$M$145,4,FALSE)</f>
        <v>#N/A</v>
      </c>
      <c r="U56" s="126"/>
      <c r="V56" s="125" t="e">
        <f>VLOOKUP(ABS((VLOOKUP($P61,$F$124:$O$145,9,FALSE)-(VLOOKUP((VLOOKUP((10-COUNTIF($G$6:$P$6,"")),$D$124:$M$145,5,FALSE)),$F$124:$O$145,9,FALSE)))),$D$124:$M$145,5,FALSE)</f>
        <v>#N/A</v>
      </c>
      <c r="W56" s="126"/>
      <c r="X56" s="125" t="e">
        <f>VLOOKUP(ABS((VLOOKUP($P66,$F$124:$O$145,9,FALSE)-(VLOOKUP((VLOOKUP((10-COUNTIF($G$6:$P$6,"")),$D$124:$M$145,6,FALSE)),$F$124:$O$145,9,FALSE)))),$D$124:$M$145,6,FALSE)</f>
        <v>#N/A</v>
      </c>
      <c r="Y56" s="126"/>
      <c r="Z56" s="125" t="e">
        <f>VLOOKUP(ABS((VLOOKUP($P71,$F$124:$O$145,9,FALSE)-(VLOOKUP((VLOOKUP((10-COUNTIF($G$6:$P$6,"")),$D$124:$M$145,7,FALSE)),$F$124:$O$145,9,FALSE)))),$D$124:$M$145,7,FALSE)</f>
        <v>#N/A</v>
      </c>
      <c r="AA56" s="126"/>
      <c r="AB56" s="125" t="e">
        <f>VLOOKUP(ABS((VLOOKUP($P76,$F$124:$O$145,9,FALSE)-(VLOOKUP((VLOOKUP((10-COUNTIF($G$6:$P$6,"")),$D$124:$M$145,8,FALSE)),$F$124:$O$145,9,FALSE)))),$D$124:$M$145,8,FALSE)</f>
        <v>#N/A</v>
      </c>
      <c r="AC56" s="126"/>
      <c r="AD56" s="125" t="e">
        <f>VLOOKUP(ABS((VLOOKUP($P81,$F$124:$O$145,9,FALSE)-(VLOOKUP((VLOOKUP((10-COUNTIF($G$6:$P$6,"")),$D$124:$M$145,9,FALSE)),$F$124:$O$145,9,FALSE)))),$D$124:$M$145,9,FALSE)</f>
        <v>#N/A</v>
      </c>
      <c r="AE56" s="126"/>
      <c r="AF56" s="125" t="e">
        <f>VLOOKUP(ABS((VLOOKUP($P86,$F$124:$O$145,9,FALSE)-(VLOOKUP((VLOOKUP((10-COUNTIF($G$6:$P$6,"")),$D$124:$M$145,10,FALSE)),$F$124:$O$145,9,FALSE)))),$D$124:$M$145,10,FALSE)</f>
        <v>#N/A</v>
      </c>
      <c r="AG56" s="126"/>
      <c r="AI56" s="133" t="s">
        <v>135</v>
      </c>
      <c r="AJ56" s="134"/>
      <c r="AK56" s="135"/>
      <c r="AL56" s="136"/>
    </row>
    <row r="57" spans="2:38" ht="29" hidden="1" customHeight="1">
      <c r="B57" s="15"/>
      <c r="C57" s="9"/>
      <c r="D57" s="9"/>
      <c r="E57" s="9" t="s">
        <v>222</v>
      </c>
      <c r="F57" s="9"/>
      <c r="G57" s="53" t="str">
        <f t="shared" ref="G57:O57" si="44">IF(G56="","",VLOOKUP(G56,$AI$58:$AL$79,4,FALSE))</f>
        <v/>
      </c>
      <c r="H57" s="54" t="str">
        <f t="shared" si="44"/>
        <v/>
      </c>
      <c r="I57" s="54" t="str">
        <f t="shared" si="44"/>
        <v/>
      </c>
      <c r="J57" s="54" t="str">
        <f t="shared" si="44"/>
        <v/>
      </c>
      <c r="K57" s="54" t="str">
        <f t="shared" si="44"/>
        <v/>
      </c>
      <c r="L57" s="54" t="str">
        <f t="shared" si="44"/>
        <v/>
      </c>
      <c r="M57" s="54" t="str">
        <f t="shared" si="44"/>
        <v/>
      </c>
      <c r="N57" s="54" t="str">
        <f t="shared" si="44"/>
        <v/>
      </c>
      <c r="O57" s="54" t="str">
        <f t="shared" si="44"/>
        <v/>
      </c>
      <c r="P57" s="55" t="str">
        <f>IF(P56="","",VLOOKUP(P56,$AI$58:$AL$79,4,FALSE))</f>
        <v/>
      </c>
      <c r="Q57" s="11"/>
      <c r="S57" s="56" t="s">
        <v>15</v>
      </c>
      <c r="T57" s="56" t="s">
        <v>13</v>
      </c>
      <c r="U57" s="57" t="s">
        <v>14</v>
      </c>
      <c r="V57" s="56" t="s">
        <v>13</v>
      </c>
      <c r="W57" s="57" t="s">
        <v>14</v>
      </c>
      <c r="X57" s="56" t="s">
        <v>13</v>
      </c>
      <c r="Y57" s="57" t="s">
        <v>14</v>
      </c>
      <c r="Z57" s="56" t="s">
        <v>13</v>
      </c>
      <c r="AA57" s="57" t="s">
        <v>14</v>
      </c>
      <c r="AB57" s="56" t="s">
        <v>13</v>
      </c>
      <c r="AC57" s="57" t="s">
        <v>14</v>
      </c>
      <c r="AD57" s="56" t="s">
        <v>13</v>
      </c>
      <c r="AE57" s="57" t="s">
        <v>14</v>
      </c>
      <c r="AF57" s="56" t="s">
        <v>13</v>
      </c>
      <c r="AG57" s="57" t="s">
        <v>14</v>
      </c>
      <c r="AI57" s="56" t="s">
        <v>131</v>
      </c>
      <c r="AJ57" s="58" t="s">
        <v>149</v>
      </c>
      <c r="AK57" s="58" t="s">
        <v>134</v>
      </c>
      <c r="AL57" s="57" t="s">
        <v>132</v>
      </c>
    </row>
    <row r="58" spans="2:38" ht="29" hidden="1" customHeight="1">
      <c r="B58" s="15"/>
      <c r="C58" s="9"/>
      <c r="D58" s="9"/>
      <c r="E58" s="9" t="s">
        <v>153</v>
      </c>
      <c r="F58" s="9"/>
      <c r="G58" s="53" t="str">
        <f t="shared" ref="G58:O58" si="45">IF(G56="","",VLOOKUP(G56,$AI$58:$AL$79,2,FALSE))</f>
        <v/>
      </c>
      <c r="H58" s="54" t="str">
        <f t="shared" si="45"/>
        <v/>
      </c>
      <c r="I58" s="54" t="str">
        <f t="shared" si="45"/>
        <v/>
      </c>
      <c r="J58" s="54" t="str">
        <f t="shared" si="45"/>
        <v/>
      </c>
      <c r="K58" s="54" t="str">
        <f t="shared" si="45"/>
        <v/>
      </c>
      <c r="L58" s="54" t="str">
        <f t="shared" si="45"/>
        <v/>
      </c>
      <c r="M58" s="54" t="str">
        <f t="shared" si="45"/>
        <v/>
      </c>
      <c r="N58" s="54" t="str">
        <f t="shared" si="45"/>
        <v/>
      </c>
      <c r="O58" s="54" t="str">
        <f t="shared" si="45"/>
        <v/>
      </c>
      <c r="P58" s="55" t="str">
        <f>IF(P56="","",VLOOKUP(P56,$AI$58:$AL$79,2,FALSE))</f>
        <v/>
      </c>
      <c r="Q58" s="11"/>
      <c r="S58" s="59">
        <v>1</v>
      </c>
      <c r="T58" s="60" t="e">
        <f>T56</f>
        <v>#N/A</v>
      </c>
      <c r="U58" s="61" t="s">
        <v>24</v>
      </c>
      <c r="V58" s="60" t="e">
        <f>V56</f>
        <v>#N/A</v>
      </c>
      <c r="W58" s="61" t="s">
        <v>24</v>
      </c>
      <c r="X58" s="60" t="e">
        <f>X56</f>
        <v>#N/A</v>
      </c>
      <c r="Y58" s="61" t="s">
        <v>24</v>
      </c>
      <c r="Z58" s="60" t="e">
        <f>Z56</f>
        <v>#N/A</v>
      </c>
      <c r="AA58" s="61" t="s">
        <v>24</v>
      </c>
      <c r="AB58" s="60" t="e">
        <f>AB56</f>
        <v>#N/A</v>
      </c>
      <c r="AC58" s="61" t="s">
        <v>24</v>
      </c>
      <c r="AD58" s="60" t="e">
        <f>AD56</f>
        <v>#N/A</v>
      </c>
      <c r="AE58" s="61" t="s">
        <v>24</v>
      </c>
      <c r="AF58" s="60" t="e">
        <f>AF56</f>
        <v>#N/A</v>
      </c>
      <c r="AG58" s="61" t="s">
        <v>24</v>
      </c>
      <c r="AI58" s="60" t="s">
        <v>224</v>
      </c>
      <c r="AJ58" s="62" t="s">
        <v>128</v>
      </c>
      <c r="AK58" s="62" t="s">
        <v>24</v>
      </c>
      <c r="AL58" s="61">
        <v>1</v>
      </c>
    </row>
    <row r="59" spans="2:38" ht="29" hidden="1" customHeight="1">
      <c r="B59" s="15"/>
      <c r="C59" s="9"/>
      <c r="D59" s="9"/>
      <c r="E59" s="9" t="s">
        <v>154</v>
      </c>
      <c r="F59" s="9"/>
      <c r="G59" s="53" t="str">
        <f t="shared" ref="G59:O59" si="46">IF(G56="","",VLOOKUP(G56,$AI$58:$AL$79,3,FALSE))</f>
        <v/>
      </c>
      <c r="H59" s="54" t="str">
        <f t="shared" si="46"/>
        <v/>
      </c>
      <c r="I59" s="54" t="str">
        <f t="shared" si="46"/>
        <v/>
      </c>
      <c r="J59" s="54" t="str">
        <f t="shared" si="46"/>
        <v/>
      </c>
      <c r="K59" s="54" t="str">
        <f t="shared" si="46"/>
        <v/>
      </c>
      <c r="L59" s="54" t="str">
        <f t="shared" si="46"/>
        <v/>
      </c>
      <c r="M59" s="54" t="str">
        <f t="shared" si="46"/>
        <v/>
      </c>
      <c r="N59" s="54" t="str">
        <f t="shared" si="46"/>
        <v/>
      </c>
      <c r="O59" s="54" t="str">
        <f t="shared" si="46"/>
        <v/>
      </c>
      <c r="P59" s="55" t="str">
        <f>IF(P56="","",VLOOKUP(P56,$AI$58:$AL$79,3,FALSE))</f>
        <v/>
      </c>
      <c r="Q59" s="11"/>
      <c r="S59" s="59">
        <f>1+S58</f>
        <v>2</v>
      </c>
      <c r="T59" s="63" t="e">
        <f>IF(T58="a","b",IF(T58="b","g",IF(T58="g","d",IF(T58="d","h",IF(T58="h","v",IF(T58="v","z",IF(T58="z","x",IF(T58="x","u",IF(T58="u","y",IF(T58="y","k",IF(T58="k","l",IF(T58="l","m",IF(T58="m","n",IF(T58="n","c",IF(T58="c","i",IF(T58="i","p",IF(T58="p","j",IF(T58="j","q",IF(T58="q","r",IF(T58="r","s",IF(T58="s","t",IF(T58="t","a",""))))))))))))))))))))))</f>
        <v>#N/A</v>
      </c>
      <c r="U59" s="64" t="s">
        <v>69</v>
      </c>
      <c r="V59" s="63" t="e">
        <f>IF(V58="a","b",IF(V58="b","g",IF(V58="g","d",IF(V58="d","h",IF(V58="h","v",IF(V58="v","z",IF(V58="z","x",IF(V58="x","u",IF(V58="u","y",IF(V58="y","k",IF(V58="k","l",IF(V58="l","m",IF(V58="m","n",IF(V58="n","c",IF(V58="c","i",IF(V58="i","p",IF(V58="p","j",IF(V58="j","q",IF(V58="q","r",IF(V58="r","s",IF(V58="s","t",IF(V58="t","a",""))))))))))))))))))))))</f>
        <v>#N/A</v>
      </c>
      <c r="W59" s="64" t="s">
        <v>69</v>
      </c>
      <c r="X59" s="63" t="e">
        <f>IF(X58="a","b",IF(X58="b","g",IF(X58="g","d",IF(X58="d","h",IF(X58="h","v",IF(X58="v","z",IF(X58="z","x",IF(X58="x","u",IF(X58="u","y",IF(X58="y","k",IF(X58="k","l",IF(X58="l","m",IF(X58="m","n",IF(X58="n","c",IF(X58="c","i",IF(X58="i","p",IF(X58="p","j",IF(X58="j","q",IF(X58="q","r",IF(X58="r","s",IF(X58="s","t",IF(X58="t","a",""))))))))))))))))))))))</f>
        <v>#N/A</v>
      </c>
      <c r="Y59" s="64" t="s">
        <v>69</v>
      </c>
      <c r="Z59" s="63" t="e">
        <f>IF(Z58="a","b",IF(Z58="b","g",IF(Z58="g","d",IF(Z58="d","h",IF(Z58="h","v",IF(Z58="v","z",IF(Z58="z","x",IF(Z58="x","u",IF(Z58="u","y",IF(Z58="y","k",IF(Z58="k","l",IF(Z58="l","m",IF(Z58="m","n",IF(Z58="n","c",IF(Z58="c","i",IF(Z58="i","p",IF(Z58="p","j",IF(Z58="j","q",IF(Z58="q","r",IF(Z58="r","s",IF(Z58="s","t",IF(Z58="t","a",""))))))))))))))))))))))</f>
        <v>#N/A</v>
      </c>
      <c r="AA59" s="64" t="s">
        <v>69</v>
      </c>
      <c r="AB59" s="63" t="e">
        <f>IF(AB58="a","b",IF(AB58="b","g",IF(AB58="g","d",IF(AB58="d","h",IF(AB58="h","v",IF(AB58="v","z",IF(AB58="z","x",IF(AB58="x","u",IF(AB58="u","y",IF(AB58="y","k",IF(AB58="k","l",IF(AB58="l","m",IF(AB58="m","n",IF(AB58="n","c",IF(AB58="c","i",IF(AB58="i","p",IF(AB58="p","j",IF(AB58="j","q",IF(AB58="q","r",IF(AB58="r","s",IF(AB58="s","t",IF(AB58="t","a",""))))))))))))))))))))))</f>
        <v>#N/A</v>
      </c>
      <c r="AC59" s="64" t="s">
        <v>69</v>
      </c>
      <c r="AD59" s="63" t="e">
        <f>IF(AD58="a","b",IF(AD58="b","g",IF(AD58="g","d",IF(AD58="d","h",IF(AD58="h","v",IF(AD58="v","z",IF(AD58="z","x",IF(AD58="x","u",IF(AD58="u","y",IF(AD58="y","k",IF(AD58="k","l",IF(AD58="l","m",IF(AD58="m","n",IF(AD58="n","c",IF(AD58="c","i",IF(AD58="i","p",IF(AD58="p","j",IF(AD58="j","q",IF(AD58="q","r",IF(AD58="r","s",IF(AD58="s","t",IF(AD58="t","a",""))))))))))))))))))))))</f>
        <v>#N/A</v>
      </c>
      <c r="AE59" s="64" t="s">
        <v>69</v>
      </c>
      <c r="AF59" s="63" t="e">
        <f>IF(AF58="a","b",IF(AF58="b","g",IF(AF58="g","d",IF(AF58="d","h",IF(AF58="h","v",IF(AF58="v","z",IF(AF58="z","x",IF(AF58="x","u",IF(AF58="u","y",IF(AF58="y","k",IF(AF58="k","l",IF(AF58="l","m",IF(AF58="m","n",IF(AF58="n","c",IF(AF58="c","i",IF(AF58="i","p",IF(AF58="p","j",IF(AF58="j","q",IF(AF58="q","r",IF(AF58="r","s",IF(AF58="s","t",IF(AF58="t","a",""))))))))))))))))))))))</f>
        <v>#N/A</v>
      </c>
      <c r="AG59" s="64" t="s">
        <v>69</v>
      </c>
      <c r="AI59" s="63" t="s">
        <v>226</v>
      </c>
      <c r="AJ59" s="65" t="s">
        <v>0</v>
      </c>
      <c r="AK59" s="65" t="s">
        <v>136</v>
      </c>
      <c r="AL59" s="64">
        <v>2</v>
      </c>
    </row>
    <row r="60" spans="2:38" ht="29" hidden="1" customHeight="1">
      <c r="B60" s="15"/>
      <c r="C60" s="9"/>
      <c r="D60" s="9"/>
      <c r="E60" s="9" t="s">
        <v>152</v>
      </c>
      <c r="F60" s="9"/>
      <c r="G60" s="53" t="str">
        <f t="shared" ref="G60:O60" si="47">IF(G56="","",VLOOKUP(G56,$T$58:$U$79,2,FALSE))</f>
        <v/>
      </c>
      <c r="H60" s="54" t="str">
        <f t="shared" si="47"/>
        <v/>
      </c>
      <c r="I60" s="54" t="str">
        <f t="shared" si="47"/>
        <v/>
      </c>
      <c r="J60" s="54" t="str">
        <f t="shared" si="47"/>
        <v/>
      </c>
      <c r="K60" s="54" t="str">
        <f t="shared" si="47"/>
        <v/>
      </c>
      <c r="L60" s="54" t="str">
        <f t="shared" si="47"/>
        <v/>
      </c>
      <c r="M60" s="54" t="str">
        <f t="shared" si="47"/>
        <v/>
      </c>
      <c r="N60" s="54" t="str">
        <f t="shared" si="47"/>
        <v/>
      </c>
      <c r="O60" s="54" t="str">
        <f t="shared" si="47"/>
        <v/>
      </c>
      <c r="P60" s="55" t="str">
        <f>IF(P56="","",VLOOKUP(P56,$AF$58:$AG$79,2,FALSE))</f>
        <v/>
      </c>
      <c r="Q60" s="11"/>
      <c r="S60" s="59">
        <f t="shared" ref="S60:S79" si="48">1+S59</f>
        <v>3</v>
      </c>
      <c r="T60" s="60" t="e">
        <f t="shared" ref="T60:T79" si="49">IF(T59="a","b",IF(T59="b","g",IF(T59="g","d",IF(T59="d","h",IF(T59="h","v",IF(T59="v","z",IF(T59="z","x",IF(T59="x","u",IF(T59="u","y",IF(T59="y","k",IF(T59="k","l",IF(T59="l","m",IF(T59="m","n",IF(T59="n","c",IF(T59="c","i",IF(T59="i","p",IF(T59="p","j",IF(T59="j","q",IF(T59="q","r",IF(T59="r","s",IF(T59="s","t",IF(T59="t","a",""))))))))))))))))))))))</f>
        <v>#N/A</v>
      </c>
      <c r="U60" s="61" t="s">
        <v>65</v>
      </c>
      <c r="V60" s="60" t="e">
        <f t="shared" ref="V60:V79" si="50">IF(V59="a","b",IF(V59="b","g",IF(V59="g","d",IF(V59="d","h",IF(V59="h","v",IF(V59="v","z",IF(V59="z","x",IF(V59="x","u",IF(V59="u","y",IF(V59="y","k",IF(V59="k","l",IF(V59="l","m",IF(V59="m","n",IF(V59="n","c",IF(V59="c","i",IF(V59="i","p",IF(V59="p","j",IF(V59="j","q",IF(V59="q","r",IF(V59="r","s",IF(V59="s","t",IF(V59="t","a",""))))))))))))))))))))))</f>
        <v>#N/A</v>
      </c>
      <c r="W60" s="61" t="s">
        <v>65</v>
      </c>
      <c r="X60" s="60" t="e">
        <f t="shared" ref="X60:X79" si="51">IF(X59="a","b",IF(X59="b","g",IF(X59="g","d",IF(X59="d","h",IF(X59="h","v",IF(X59="v","z",IF(X59="z","x",IF(X59="x","u",IF(X59="u","y",IF(X59="y","k",IF(X59="k","l",IF(X59="l","m",IF(X59="m","n",IF(X59="n","c",IF(X59="c","i",IF(X59="i","p",IF(X59="p","j",IF(X59="j","q",IF(X59="q","r",IF(X59="r","s",IF(X59="s","t",IF(X59="t","a",""))))))))))))))))))))))</f>
        <v>#N/A</v>
      </c>
      <c r="Y60" s="61" t="s">
        <v>65</v>
      </c>
      <c r="Z60" s="60" t="e">
        <f t="shared" ref="Z60:Z79" si="52">IF(Z59="a","b",IF(Z59="b","g",IF(Z59="g","d",IF(Z59="d","h",IF(Z59="h","v",IF(Z59="v","z",IF(Z59="z","x",IF(Z59="x","u",IF(Z59="u","y",IF(Z59="y","k",IF(Z59="k","l",IF(Z59="l","m",IF(Z59="m","n",IF(Z59="n","c",IF(Z59="c","i",IF(Z59="i","p",IF(Z59="p","j",IF(Z59="j","q",IF(Z59="q","r",IF(Z59="r","s",IF(Z59="s","t",IF(Z59="t","a",""))))))))))))))))))))))</f>
        <v>#N/A</v>
      </c>
      <c r="AA60" s="61" t="s">
        <v>65</v>
      </c>
      <c r="AB60" s="60" t="e">
        <f t="shared" ref="AB60:AB79" si="53">IF(AB59="a","b",IF(AB59="b","g",IF(AB59="g","d",IF(AB59="d","h",IF(AB59="h","v",IF(AB59="v","z",IF(AB59="z","x",IF(AB59="x","u",IF(AB59="u","y",IF(AB59="y","k",IF(AB59="k","l",IF(AB59="l","m",IF(AB59="m","n",IF(AB59="n","c",IF(AB59="c","i",IF(AB59="i","p",IF(AB59="p","j",IF(AB59="j","q",IF(AB59="q","r",IF(AB59="r","s",IF(AB59="s","t",IF(AB59="t","a",""))))))))))))))))))))))</f>
        <v>#N/A</v>
      </c>
      <c r="AC60" s="61" t="s">
        <v>65</v>
      </c>
      <c r="AD60" s="60" t="e">
        <f t="shared" ref="AD60:AD79" si="54">IF(AD59="a","b",IF(AD59="b","g",IF(AD59="g","d",IF(AD59="d","h",IF(AD59="h","v",IF(AD59="v","z",IF(AD59="z","x",IF(AD59="x","u",IF(AD59="u","y",IF(AD59="y","k",IF(AD59="k","l",IF(AD59="l","m",IF(AD59="m","n",IF(AD59="n","c",IF(AD59="c","i",IF(AD59="i","p",IF(AD59="p","j",IF(AD59="j","q",IF(AD59="q","r",IF(AD59="r","s",IF(AD59="s","t",IF(AD59="t","a",""))))))))))))))))))))))</f>
        <v>#N/A</v>
      </c>
      <c r="AE60" s="61" t="s">
        <v>65</v>
      </c>
      <c r="AF60" s="60" t="e">
        <f t="shared" ref="AF60:AF79" si="55">IF(AF59="a","b",IF(AF59="b","g",IF(AF59="g","d",IF(AF59="d","h",IF(AF59="h","v",IF(AF59="v","z",IF(AF59="z","x",IF(AF59="x","u",IF(AF59="u","y",IF(AF59="y","k",IF(AF59="k","l",IF(AF59="l","m",IF(AF59="m","n",IF(AF59="n","c",IF(AF59="c","i",IF(AF59="i","p",IF(AF59="p","j",IF(AF59="j","q",IF(AF59="q","r",IF(AF59="r","s",IF(AF59="s","t",IF(AF59="t","a",""))))))))))))))))))))))</f>
        <v>#N/A</v>
      </c>
      <c r="AG60" s="61" t="s">
        <v>65</v>
      </c>
      <c r="AI60" s="60" t="s">
        <v>227</v>
      </c>
      <c r="AJ60" s="62" t="s">
        <v>137</v>
      </c>
      <c r="AK60" s="62" t="s">
        <v>137</v>
      </c>
      <c r="AL60" s="61">
        <v>3</v>
      </c>
    </row>
    <row r="61" spans="2:38" ht="29" hidden="1" customHeight="1">
      <c r="B61" s="15"/>
      <c r="C61" s="9" t="s">
        <v>75</v>
      </c>
      <c r="D61" s="9"/>
      <c r="E61" s="9"/>
      <c r="F61" s="9"/>
      <c r="G61" s="66" t="str">
        <f t="shared" ref="G61:O61" si="56">IF(G6="","",VLOOKUP(G6,$E$93:$M$114,8,FALSE))</f>
        <v/>
      </c>
      <c r="H61" s="67" t="str">
        <f t="shared" si="56"/>
        <v/>
      </c>
      <c r="I61" s="67" t="str">
        <f t="shared" si="56"/>
        <v/>
      </c>
      <c r="J61" s="67" t="str">
        <f t="shared" si="56"/>
        <v/>
      </c>
      <c r="K61" s="67" t="str">
        <f t="shared" si="56"/>
        <v/>
      </c>
      <c r="L61" s="67" t="str">
        <f t="shared" si="56"/>
        <v/>
      </c>
      <c r="M61" s="67" t="str">
        <f t="shared" si="56"/>
        <v/>
      </c>
      <c r="N61" s="67" t="str">
        <f t="shared" si="56"/>
        <v/>
      </c>
      <c r="O61" s="67" t="str">
        <f t="shared" si="56"/>
        <v/>
      </c>
      <c r="P61" s="68" t="str">
        <f>IF(P6="","",VLOOKUP(P6,$E$93:$M$114,8,FALSE))</f>
        <v/>
      </c>
      <c r="Q61" s="11"/>
      <c r="S61" s="59">
        <f t="shared" si="48"/>
        <v>4</v>
      </c>
      <c r="T61" s="63" t="e">
        <f t="shared" si="49"/>
        <v>#N/A</v>
      </c>
      <c r="U61" s="64" t="s">
        <v>70</v>
      </c>
      <c r="V61" s="63" t="e">
        <f t="shared" si="50"/>
        <v>#N/A</v>
      </c>
      <c r="W61" s="64" t="s">
        <v>70</v>
      </c>
      <c r="X61" s="63" t="e">
        <f t="shared" si="51"/>
        <v>#N/A</v>
      </c>
      <c r="Y61" s="64" t="s">
        <v>70</v>
      </c>
      <c r="Z61" s="63" t="e">
        <f t="shared" si="52"/>
        <v>#N/A</v>
      </c>
      <c r="AA61" s="64" t="s">
        <v>70</v>
      </c>
      <c r="AB61" s="63" t="e">
        <f t="shared" si="53"/>
        <v>#N/A</v>
      </c>
      <c r="AC61" s="64" t="s">
        <v>70</v>
      </c>
      <c r="AD61" s="63" t="e">
        <f t="shared" si="54"/>
        <v>#N/A</v>
      </c>
      <c r="AE61" s="64" t="s">
        <v>70</v>
      </c>
      <c r="AF61" s="63" t="e">
        <f t="shared" si="55"/>
        <v>#N/A</v>
      </c>
      <c r="AG61" s="64" t="s">
        <v>70</v>
      </c>
      <c r="AI61" s="63" t="s">
        <v>228</v>
      </c>
      <c r="AJ61" s="65" t="s">
        <v>138</v>
      </c>
      <c r="AK61" s="65" t="s">
        <v>138</v>
      </c>
      <c r="AL61" s="64">
        <v>4</v>
      </c>
    </row>
    <row r="62" spans="2:38" ht="29" hidden="1" customHeight="1">
      <c r="B62" s="15"/>
      <c r="C62" s="9"/>
      <c r="D62" s="9"/>
      <c r="E62" s="9" t="s">
        <v>222</v>
      </c>
      <c r="F62" s="9"/>
      <c r="G62" s="53" t="str">
        <f t="shared" ref="G62:O62" si="57">IF(G61="","",VLOOKUP(G61,$AI$58:$AL$79,4,FALSE))</f>
        <v/>
      </c>
      <c r="H62" s="54" t="str">
        <f t="shared" si="57"/>
        <v/>
      </c>
      <c r="I62" s="54" t="str">
        <f t="shared" si="57"/>
        <v/>
      </c>
      <c r="J62" s="54" t="str">
        <f t="shared" si="57"/>
        <v/>
      </c>
      <c r="K62" s="54" t="str">
        <f t="shared" si="57"/>
        <v/>
      </c>
      <c r="L62" s="54" t="str">
        <f t="shared" si="57"/>
        <v/>
      </c>
      <c r="M62" s="54" t="str">
        <f t="shared" si="57"/>
        <v/>
      </c>
      <c r="N62" s="54" t="str">
        <f t="shared" si="57"/>
        <v/>
      </c>
      <c r="O62" s="54" t="str">
        <f t="shared" si="57"/>
        <v/>
      </c>
      <c r="P62" s="55" t="str">
        <f>IF(P61="","",VLOOKUP(P61,$AI$58:$AL$79,4,FALSE))</f>
        <v/>
      </c>
      <c r="Q62" s="11"/>
      <c r="S62" s="59">
        <f t="shared" si="48"/>
        <v>5</v>
      </c>
      <c r="T62" s="60" t="e">
        <f t="shared" si="49"/>
        <v>#N/A</v>
      </c>
      <c r="U62" s="61" t="s">
        <v>189</v>
      </c>
      <c r="V62" s="60" t="e">
        <f t="shared" si="50"/>
        <v>#N/A</v>
      </c>
      <c r="W62" s="61" t="s">
        <v>189</v>
      </c>
      <c r="X62" s="60" t="e">
        <f t="shared" si="51"/>
        <v>#N/A</v>
      </c>
      <c r="Y62" s="61" t="s">
        <v>189</v>
      </c>
      <c r="Z62" s="60" t="e">
        <f t="shared" si="52"/>
        <v>#N/A</v>
      </c>
      <c r="AA62" s="61" t="s">
        <v>189</v>
      </c>
      <c r="AB62" s="60" t="e">
        <f t="shared" si="53"/>
        <v>#N/A</v>
      </c>
      <c r="AC62" s="61" t="s">
        <v>189</v>
      </c>
      <c r="AD62" s="60" t="e">
        <f t="shared" si="54"/>
        <v>#N/A</v>
      </c>
      <c r="AE62" s="61" t="s">
        <v>189</v>
      </c>
      <c r="AF62" s="60" t="e">
        <f t="shared" si="55"/>
        <v>#N/A</v>
      </c>
      <c r="AG62" s="61" t="s">
        <v>189</v>
      </c>
      <c r="AI62" s="60" t="s">
        <v>229</v>
      </c>
      <c r="AJ62" s="62" t="s">
        <v>230</v>
      </c>
      <c r="AK62" s="62" t="s">
        <v>139</v>
      </c>
      <c r="AL62" s="61">
        <v>5</v>
      </c>
    </row>
    <row r="63" spans="2:38" ht="29" hidden="1" customHeight="1">
      <c r="B63" s="15"/>
      <c r="C63" s="9"/>
      <c r="D63" s="9"/>
      <c r="E63" s="9" t="s">
        <v>153</v>
      </c>
      <c r="F63" s="9"/>
      <c r="G63" s="53" t="str">
        <f t="shared" ref="G63:O63" si="58">IF(G61="","",VLOOKUP(G61,$AI$58:$AL$79,2,FALSE))</f>
        <v/>
      </c>
      <c r="H63" s="54" t="str">
        <f t="shared" si="58"/>
        <v/>
      </c>
      <c r="I63" s="54" t="str">
        <f t="shared" si="58"/>
        <v/>
      </c>
      <c r="J63" s="54" t="str">
        <f t="shared" si="58"/>
        <v/>
      </c>
      <c r="K63" s="54" t="str">
        <f t="shared" si="58"/>
        <v/>
      </c>
      <c r="L63" s="54" t="str">
        <f t="shared" si="58"/>
        <v/>
      </c>
      <c r="M63" s="54" t="str">
        <f t="shared" si="58"/>
        <v/>
      </c>
      <c r="N63" s="54" t="str">
        <f t="shared" si="58"/>
        <v/>
      </c>
      <c r="O63" s="54" t="str">
        <f t="shared" si="58"/>
        <v/>
      </c>
      <c r="P63" s="55" t="str">
        <f>IF(P61="","",VLOOKUP(P61,$AI$58:$AL$79,2,FALSE))</f>
        <v/>
      </c>
      <c r="Q63" s="11"/>
      <c r="S63" s="59">
        <f t="shared" si="48"/>
        <v>6</v>
      </c>
      <c r="T63" s="63" t="e">
        <f t="shared" si="49"/>
        <v>#N/A</v>
      </c>
      <c r="U63" s="64" t="s">
        <v>24</v>
      </c>
      <c r="V63" s="63" t="e">
        <f t="shared" si="50"/>
        <v>#N/A</v>
      </c>
      <c r="W63" s="64" t="s">
        <v>24</v>
      </c>
      <c r="X63" s="63" t="e">
        <f t="shared" si="51"/>
        <v>#N/A</v>
      </c>
      <c r="Y63" s="64" t="s">
        <v>24</v>
      </c>
      <c r="Z63" s="63" t="e">
        <f t="shared" si="52"/>
        <v>#N/A</v>
      </c>
      <c r="AA63" s="64" t="s">
        <v>24</v>
      </c>
      <c r="AB63" s="63" t="e">
        <f t="shared" si="53"/>
        <v>#N/A</v>
      </c>
      <c r="AC63" s="64" t="s">
        <v>24</v>
      </c>
      <c r="AD63" s="63" t="e">
        <f t="shared" si="54"/>
        <v>#N/A</v>
      </c>
      <c r="AE63" s="64" t="s">
        <v>24</v>
      </c>
      <c r="AF63" s="63" t="e">
        <f t="shared" si="55"/>
        <v>#N/A</v>
      </c>
      <c r="AG63" s="64" t="s">
        <v>24</v>
      </c>
      <c r="AI63" s="63" t="s">
        <v>231</v>
      </c>
      <c r="AJ63" s="65" t="s">
        <v>205</v>
      </c>
      <c r="AK63" s="65" t="s">
        <v>140</v>
      </c>
      <c r="AL63" s="64">
        <v>6</v>
      </c>
    </row>
    <row r="64" spans="2:38" ht="29" hidden="1" customHeight="1">
      <c r="B64" s="15"/>
      <c r="C64" s="9"/>
      <c r="D64" s="9"/>
      <c r="E64" s="9" t="s">
        <v>154</v>
      </c>
      <c r="F64" s="9"/>
      <c r="G64" s="53" t="str">
        <f t="shared" ref="G64:O64" si="59">IF(G61="","",VLOOKUP(G61,$AI$58:$AL$79,3,FALSE))</f>
        <v/>
      </c>
      <c r="H64" s="54" t="str">
        <f t="shared" si="59"/>
        <v/>
      </c>
      <c r="I64" s="54" t="str">
        <f t="shared" si="59"/>
        <v/>
      </c>
      <c r="J64" s="54" t="str">
        <f t="shared" si="59"/>
        <v/>
      </c>
      <c r="K64" s="54" t="str">
        <f t="shared" si="59"/>
        <v/>
      </c>
      <c r="L64" s="54" t="str">
        <f t="shared" si="59"/>
        <v/>
      </c>
      <c r="M64" s="54" t="str">
        <f t="shared" si="59"/>
        <v/>
      </c>
      <c r="N64" s="54" t="str">
        <f t="shared" si="59"/>
        <v/>
      </c>
      <c r="O64" s="54" t="str">
        <f t="shared" si="59"/>
        <v/>
      </c>
      <c r="P64" s="55" t="str">
        <f>IF(P61="","",VLOOKUP(P61,$AI$58:$AL$79,3,FALSE))</f>
        <v/>
      </c>
      <c r="Q64" s="11"/>
      <c r="S64" s="59">
        <f t="shared" si="48"/>
        <v>7</v>
      </c>
      <c r="T64" s="60" t="e">
        <f t="shared" si="49"/>
        <v>#N/A</v>
      </c>
      <c r="U64" s="61" t="s">
        <v>69</v>
      </c>
      <c r="V64" s="60" t="e">
        <f t="shared" si="50"/>
        <v>#N/A</v>
      </c>
      <c r="W64" s="61" t="s">
        <v>69</v>
      </c>
      <c r="X64" s="60" t="e">
        <f t="shared" si="51"/>
        <v>#N/A</v>
      </c>
      <c r="Y64" s="61" t="s">
        <v>69</v>
      </c>
      <c r="Z64" s="60" t="e">
        <f t="shared" si="52"/>
        <v>#N/A</v>
      </c>
      <c r="AA64" s="61" t="s">
        <v>69</v>
      </c>
      <c r="AB64" s="60" t="e">
        <f t="shared" si="53"/>
        <v>#N/A</v>
      </c>
      <c r="AC64" s="61" t="s">
        <v>69</v>
      </c>
      <c r="AD64" s="60" t="e">
        <f t="shared" si="54"/>
        <v>#N/A</v>
      </c>
      <c r="AE64" s="61" t="s">
        <v>69</v>
      </c>
      <c r="AF64" s="60" t="e">
        <f t="shared" si="55"/>
        <v>#N/A</v>
      </c>
      <c r="AG64" s="61" t="s">
        <v>69</v>
      </c>
      <c r="AI64" s="60" t="s">
        <v>27</v>
      </c>
      <c r="AJ64" s="62" t="s">
        <v>1</v>
      </c>
      <c r="AK64" s="62" t="s">
        <v>17</v>
      </c>
      <c r="AL64" s="61">
        <v>7</v>
      </c>
    </row>
    <row r="65" spans="2:38" ht="29" hidden="1" customHeight="1">
      <c r="B65" s="15"/>
      <c r="C65" s="9"/>
      <c r="D65" s="9"/>
      <c r="E65" s="9" t="s">
        <v>152</v>
      </c>
      <c r="F65" s="9"/>
      <c r="G65" s="53" t="str">
        <f t="shared" ref="G65:O65" si="60">IF(G61="","",VLOOKUP(G61,$T$58:$U$79,2,FALSE))</f>
        <v/>
      </c>
      <c r="H65" s="54" t="str">
        <f t="shared" si="60"/>
        <v/>
      </c>
      <c r="I65" s="54" t="str">
        <f t="shared" si="60"/>
        <v/>
      </c>
      <c r="J65" s="54" t="str">
        <f t="shared" si="60"/>
        <v/>
      </c>
      <c r="K65" s="54" t="str">
        <f t="shared" si="60"/>
        <v/>
      </c>
      <c r="L65" s="54" t="str">
        <f t="shared" si="60"/>
        <v/>
      </c>
      <c r="M65" s="54" t="str">
        <f t="shared" si="60"/>
        <v/>
      </c>
      <c r="N65" s="54" t="str">
        <f t="shared" si="60"/>
        <v/>
      </c>
      <c r="O65" s="54" t="str">
        <f t="shared" si="60"/>
        <v/>
      </c>
      <c r="P65" s="55" t="str">
        <f>IF(P61="","",VLOOKUP(P61,$AD$58:$AE$79,2,FALSE))</f>
        <v/>
      </c>
      <c r="Q65" s="11"/>
      <c r="S65" s="59">
        <f t="shared" si="48"/>
        <v>8</v>
      </c>
      <c r="T65" s="63" t="e">
        <f t="shared" si="49"/>
        <v>#N/A</v>
      </c>
      <c r="U65" s="64" t="s">
        <v>65</v>
      </c>
      <c r="V65" s="63" t="e">
        <f t="shared" si="50"/>
        <v>#N/A</v>
      </c>
      <c r="W65" s="64" t="s">
        <v>65</v>
      </c>
      <c r="X65" s="63" t="e">
        <f t="shared" si="51"/>
        <v>#N/A</v>
      </c>
      <c r="Y65" s="64" t="s">
        <v>65</v>
      </c>
      <c r="Z65" s="63" t="e">
        <f t="shared" si="52"/>
        <v>#N/A</v>
      </c>
      <c r="AA65" s="64" t="s">
        <v>65</v>
      </c>
      <c r="AB65" s="63" t="e">
        <f t="shared" si="53"/>
        <v>#N/A</v>
      </c>
      <c r="AC65" s="64" t="s">
        <v>65</v>
      </c>
      <c r="AD65" s="63" t="e">
        <f t="shared" si="54"/>
        <v>#N/A</v>
      </c>
      <c r="AE65" s="64" t="s">
        <v>65</v>
      </c>
      <c r="AF65" s="63" t="e">
        <f t="shared" si="55"/>
        <v>#N/A</v>
      </c>
      <c r="AG65" s="64" t="s">
        <v>65</v>
      </c>
      <c r="AI65" s="63" t="s">
        <v>29</v>
      </c>
      <c r="AJ65" s="65" t="s">
        <v>18</v>
      </c>
      <c r="AK65" s="65" t="s">
        <v>18</v>
      </c>
      <c r="AL65" s="64">
        <v>8</v>
      </c>
    </row>
    <row r="66" spans="2:38" ht="29" hidden="1" customHeight="1">
      <c r="B66" s="15"/>
      <c r="C66" s="9" t="s">
        <v>76</v>
      </c>
      <c r="D66" s="9"/>
      <c r="E66" s="9"/>
      <c r="F66" s="9"/>
      <c r="G66" s="66" t="str">
        <f t="shared" ref="G66:O66" si="61">IF(G6="","",VLOOKUP(G6,$E$93:$M$114,7,FALSE))</f>
        <v/>
      </c>
      <c r="H66" s="67" t="str">
        <f t="shared" si="61"/>
        <v/>
      </c>
      <c r="I66" s="67" t="str">
        <f t="shared" si="61"/>
        <v/>
      </c>
      <c r="J66" s="67" t="str">
        <f t="shared" si="61"/>
        <v/>
      </c>
      <c r="K66" s="67" t="str">
        <f t="shared" si="61"/>
        <v/>
      </c>
      <c r="L66" s="67" t="str">
        <f t="shared" si="61"/>
        <v/>
      </c>
      <c r="M66" s="67" t="str">
        <f t="shared" si="61"/>
        <v/>
      </c>
      <c r="N66" s="67" t="str">
        <f t="shared" si="61"/>
        <v/>
      </c>
      <c r="O66" s="67" t="str">
        <f t="shared" si="61"/>
        <v/>
      </c>
      <c r="P66" s="68" t="str">
        <f>IF(P6="","",VLOOKUP(P6,$E$93:$M$114,7,FALSE))</f>
        <v/>
      </c>
      <c r="Q66" s="11"/>
      <c r="S66" s="59">
        <f t="shared" si="48"/>
        <v>9</v>
      </c>
      <c r="T66" s="60" t="e">
        <f t="shared" si="49"/>
        <v>#N/A</v>
      </c>
      <c r="U66" s="61" t="s">
        <v>70</v>
      </c>
      <c r="V66" s="60" t="e">
        <f t="shared" si="50"/>
        <v>#N/A</v>
      </c>
      <c r="W66" s="61" t="s">
        <v>70</v>
      </c>
      <c r="X66" s="60" t="e">
        <f t="shared" si="51"/>
        <v>#N/A</v>
      </c>
      <c r="Y66" s="61" t="s">
        <v>70</v>
      </c>
      <c r="Z66" s="60" t="e">
        <f t="shared" si="52"/>
        <v>#N/A</v>
      </c>
      <c r="AA66" s="61" t="s">
        <v>70</v>
      </c>
      <c r="AB66" s="60" t="e">
        <f t="shared" si="53"/>
        <v>#N/A</v>
      </c>
      <c r="AC66" s="61" t="s">
        <v>70</v>
      </c>
      <c r="AD66" s="60" t="e">
        <f t="shared" si="54"/>
        <v>#N/A</v>
      </c>
      <c r="AE66" s="61" t="s">
        <v>70</v>
      </c>
      <c r="AF66" s="60" t="e">
        <f t="shared" si="55"/>
        <v>#N/A</v>
      </c>
      <c r="AG66" s="61" t="s">
        <v>70</v>
      </c>
      <c r="AI66" s="60" t="s">
        <v>3</v>
      </c>
      <c r="AJ66" s="62" t="s">
        <v>19</v>
      </c>
      <c r="AK66" s="62" t="s">
        <v>19</v>
      </c>
      <c r="AL66" s="61">
        <v>9</v>
      </c>
    </row>
    <row r="67" spans="2:38" ht="29" hidden="1" customHeight="1">
      <c r="B67" s="15"/>
      <c r="C67" s="9"/>
      <c r="D67" s="9"/>
      <c r="E67" s="9" t="s">
        <v>222</v>
      </c>
      <c r="F67" s="9"/>
      <c r="G67" s="53" t="str">
        <f t="shared" ref="G67:O67" si="62">IF(G66="","",VLOOKUP(G66,$AI$58:$AL$79,4,FALSE))</f>
        <v/>
      </c>
      <c r="H67" s="54" t="str">
        <f t="shared" si="62"/>
        <v/>
      </c>
      <c r="I67" s="54" t="str">
        <f t="shared" si="62"/>
        <v/>
      </c>
      <c r="J67" s="54" t="str">
        <f t="shared" si="62"/>
        <v/>
      </c>
      <c r="K67" s="54" t="str">
        <f t="shared" si="62"/>
        <v/>
      </c>
      <c r="L67" s="54" t="str">
        <f t="shared" si="62"/>
        <v/>
      </c>
      <c r="M67" s="54" t="str">
        <f t="shared" si="62"/>
        <v/>
      </c>
      <c r="N67" s="54" t="str">
        <f t="shared" si="62"/>
        <v/>
      </c>
      <c r="O67" s="54" t="str">
        <f t="shared" si="62"/>
        <v/>
      </c>
      <c r="P67" s="55" t="str">
        <f>IF(P66="","",VLOOKUP(P66,$AI$58:$AL$79,4,FALSE))</f>
        <v/>
      </c>
      <c r="Q67" s="11"/>
      <c r="S67" s="59">
        <f t="shared" si="48"/>
        <v>10</v>
      </c>
      <c r="T67" s="63" t="e">
        <f t="shared" si="49"/>
        <v>#N/A</v>
      </c>
      <c r="U67" s="64" t="s">
        <v>189</v>
      </c>
      <c r="V67" s="63" t="e">
        <f t="shared" si="50"/>
        <v>#N/A</v>
      </c>
      <c r="W67" s="64" t="s">
        <v>189</v>
      </c>
      <c r="X67" s="63" t="e">
        <f t="shared" si="51"/>
        <v>#N/A</v>
      </c>
      <c r="Y67" s="64" t="s">
        <v>189</v>
      </c>
      <c r="Z67" s="63" t="e">
        <f t="shared" si="52"/>
        <v>#N/A</v>
      </c>
      <c r="AA67" s="64" t="s">
        <v>189</v>
      </c>
      <c r="AB67" s="63" t="e">
        <f t="shared" si="53"/>
        <v>#N/A</v>
      </c>
      <c r="AC67" s="64" t="s">
        <v>189</v>
      </c>
      <c r="AD67" s="63" t="e">
        <f t="shared" si="54"/>
        <v>#N/A</v>
      </c>
      <c r="AE67" s="64" t="s">
        <v>189</v>
      </c>
      <c r="AF67" s="63" t="e">
        <f t="shared" si="55"/>
        <v>#N/A</v>
      </c>
      <c r="AG67" s="64" t="s">
        <v>189</v>
      </c>
      <c r="AI67" s="63" t="s">
        <v>4</v>
      </c>
      <c r="AJ67" s="65" t="s">
        <v>2</v>
      </c>
      <c r="AK67" s="65" t="s">
        <v>20</v>
      </c>
      <c r="AL67" s="64">
        <v>10</v>
      </c>
    </row>
    <row r="68" spans="2:38" ht="29" hidden="1" customHeight="1">
      <c r="B68" s="15"/>
      <c r="C68" s="9"/>
      <c r="D68" s="9"/>
      <c r="E68" s="9" t="s">
        <v>153</v>
      </c>
      <c r="F68" s="9"/>
      <c r="G68" s="53" t="str">
        <f t="shared" ref="G68:O68" si="63">IF(G66="","",VLOOKUP(G66,$AI$58:$AL$79,2,FALSE))</f>
        <v/>
      </c>
      <c r="H68" s="54" t="str">
        <f t="shared" si="63"/>
        <v/>
      </c>
      <c r="I68" s="54" t="str">
        <f t="shared" si="63"/>
        <v/>
      </c>
      <c r="J68" s="54" t="str">
        <f t="shared" si="63"/>
        <v/>
      </c>
      <c r="K68" s="54" t="str">
        <f t="shared" si="63"/>
        <v/>
      </c>
      <c r="L68" s="54" t="str">
        <f t="shared" si="63"/>
        <v/>
      </c>
      <c r="M68" s="54" t="str">
        <f t="shared" si="63"/>
        <v/>
      </c>
      <c r="N68" s="54" t="str">
        <f t="shared" si="63"/>
        <v/>
      </c>
      <c r="O68" s="54" t="str">
        <f t="shared" si="63"/>
        <v/>
      </c>
      <c r="P68" s="55" t="str">
        <f>IF(P66="","",VLOOKUP(P66,$AI$58:$AL$79,2,FALSE))</f>
        <v/>
      </c>
      <c r="Q68" s="11"/>
      <c r="S68" s="59">
        <f t="shared" si="48"/>
        <v>11</v>
      </c>
      <c r="T68" s="60" t="e">
        <f t="shared" si="49"/>
        <v>#N/A</v>
      </c>
      <c r="U68" s="61" t="s">
        <v>24</v>
      </c>
      <c r="V68" s="60" t="e">
        <f t="shared" si="50"/>
        <v>#N/A</v>
      </c>
      <c r="W68" s="61" t="s">
        <v>24</v>
      </c>
      <c r="X68" s="60" t="e">
        <f t="shared" si="51"/>
        <v>#N/A</v>
      </c>
      <c r="Y68" s="61" t="s">
        <v>24</v>
      </c>
      <c r="Z68" s="60" t="e">
        <f t="shared" si="52"/>
        <v>#N/A</v>
      </c>
      <c r="AA68" s="61" t="s">
        <v>24</v>
      </c>
      <c r="AB68" s="60" t="e">
        <f t="shared" si="53"/>
        <v>#N/A</v>
      </c>
      <c r="AC68" s="61" t="s">
        <v>24</v>
      </c>
      <c r="AD68" s="60" t="e">
        <f t="shared" si="54"/>
        <v>#N/A</v>
      </c>
      <c r="AE68" s="61" t="s">
        <v>24</v>
      </c>
      <c r="AF68" s="60" t="e">
        <f t="shared" si="55"/>
        <v>#N/A</v>
      </c>
      <c r="AG68" s="61" t="s">
        <v>24</v>
      </c>
      <c r="AI68" s="60" t="s">
        <v>112</v>
      </c>
      <c r="AJ68" s="62" t="s">
        <v>220</v>
      </c>
      <c r="AK68" s="62" t="s">
        <v>161</v>
      </c>
      <c r="AL68" s="61">
        <v>20</v>
      </c>
    </row>
    <row r="69" spans="2:38" ht="29" hidden="1" customHeight="1">
      <c r="B69" s="15"/>
      <c r="C69" s="9"/>
      <c r="D69" s="9"/>
      <c r="E69" s="9" t="s">
        <v>154</v>
      </c>
      <c r="F69" s="9"/>
      <c r="G69" s="53" t="str">
        <f t="shared" ref="G69:O69" si="64">IF(G66="","",VLOOKUP(G66,$AI$58:$AL$79,3,FALSE))</f>
        <v/>
      </c>
      <c r="H69" s="54" t="str">
        <f t="shared" si="64"/>
        <v/>
      </c>
      <c r="I69" s="54" t="str">
        <f t="shared" si="64"/>
        <v/>
      </c>
      <c r="J69" s="54" t="str">
        <f t="shared" si="64"/>
        <v/>
      </c>
      <c r="K69" s="54" t="str">
        <f t="shared" si="64"/>
        <v/>
      </c>
      <c r="L69" s="54" t="str">
        <f t="shared" si="64"/>
        <v/>
      </c>
      <c r="M69" s="54" t="str">
        <f t="shared" si="64"/>
        <v/>
      </c>
      <c r="N69" s="54" t="str">
        <f t="shared" si="64"/>
        <v/>
      </c>
      <c r="O69" s="54" t="str">
        <f t="shared" si="64"/>
        <v/>
      </c>
      <c r="P69" s="55" t="str">
        <f>IF(P66="","",VLOOKUP(P66,$AI$58:$AL$79,3,FALSE))</f>
        <v/>
      </c>
      <c r="Q69" s="11"/>
      <c r="S69" s="59">
        <f t="shared" si="48"/>
        <v>12</v>
      </c>
      <c r="T69" s="63" t="e">
        <f t="shared" si="49"/>
        <v>#N/A</v>
      </c>
      <c r="U69" s="64" t="s">
        <v>69</v>
      </c>
      <c r="V69" s="63" t="e">
        <f t="shared" si="50"/>
        <v>#N/A</v>
      </c>
      <c r="W69" s="64" t="s">
        <v>69</v>
      </c>
      <c r="X69" s="63" t="e">
        <f t="shared" si="51"/>
        <v>#N/A</v>
      </c>
      <c r="Y69" s="64" t="s">
        <v>69</v>
      </c>
      <c r="Z69" s="63" t="e">
        <f t="shared" si="52"/>
        <v>#N/A</v>
      </c>
      <c r="AA69" s="64" t="s">
        <v>69</v>
      </c>
      <c r="AB69" s="63" t="e">
        <f t="shared" si="53"/>
        <v>#N/A</v>
      </c>
      <c r="AC69" s="64" t="s">
        <v>69</v>
      </c>
      <c r="AD69" s="63" t="e">
        <f t="shared" si="54"/>
        <v>#N/A</v>
      </c>
      <c r="AE69" s="64" t="s">
        <v>69</v>
      </c>
      <c r="AF69" s="63" t="e">
        <f t="shared" si="55"/>
        <v>#N/A</v>
      </c>
      <c r="AG69" s="64" t="s">
        <v>69</v>
      </c>
      <c r="AI69" s="63" t="s">
        <v>113</v>
      </c>
      <c r="AJ69" s="65" t="s">
        <v>123</v>
      </c>
      <c r="AK69" s="65" t="s">
        <v>21</v>
      </c>
      <c r="AL69" s="64">
        <v>30</v>
      </c>
    </row>
    <row r="70" spans="2:38" ht="29" hidden="1" customHeight="1">
      <c r="B70" s="15"/>
      <c r="C70" s="9"/>
      <c r="D70" s="9"/>
      <c r="E70" s="9" t="s">
        <v>152</v>
      </c>
      <c r="F70" s="9"/>
      <c r="G70" s="53" t="str">
        <f t="shared" ref="G70:O70" si="65">IF(G66="","",VLOOKUP(G66,$AB$58:$AC$79,2,FALSE))</f>
        <v/>
      </c>
      <c r="H70" s="54" t="str">
        <f t="shared" si="65"/>
        <v/>
      </c>
      <c r="I70" s="54" t="str">
        <f t="shared" si="65"/>
        <v/>
      </c>
      <c r="J70" s="54" t="str">
        <f t="shared" si="65"/>
        <v/>
      </c>
      <c r="K70" s="54" t="str">
        <f t="shared" si="65"/>
        <v/>
      </c>
      <c r="L70" s="54" t="str">
        <f t="shared" si="65"/>
        <v/>
      </c>
      <c r="M70" s="54" t="str">
        <f t="shared" si="65"/>
        <v/>
      </c>
      <c r="N70" s="54" t="str">
        <f t="shared" si="65"/>
        <v/>
      </c>
      <c r="O70" s="54" t="str">
        <f t="shared" si="65"/>
        <v/>
      </c>
      <c r="P70" s="55" t="str">
        <f>IF(P66="","",VLOOKUP(P66,$AB$58:$AC$79,2,FALSE))</f>
        <v/>
      </c>
      <c r="Q70" s="11"/>
      <c r="S70" s="59">
        <f t="shared" si="48"/>
        <v>13</v>
      </c>
      <c r="T70" s="60" t="e">
        <f t="shared" si="49"/>
        <v>#N/A</v>
      </c>
      <c r="U70" s="61" t="s">
        <v>65</v>
      </c>
      <c r="V70" s="60" t="e">
        <f t="shared" si="50"/>
        <v>#N/A</v>
      </c>
      <c r="W70" s="61" t="s">
        <v>65</v>
      </c>
      <c r="X70" s="60" t="e">
        <f t="shared" si="51"/>
        <v>#N/A</v>
      </c>
      <c r="Y70" s="61" t="s">
        <v>65</v>
      </c>
      <c r="Z70" s="60" t="e">
        <f t="shared" si="52"/>
        <v>#N/A</v>
      </c>
      <c r="AA70" s="61" t="s">
        <v>65</v>
      </c>
      <c r="AB70" s="60" t="e">
        <f t="shared" si="53"/>
        <v>#N/A</v>
      </c>
      <c r="AC70" s="61" t="s">
        <v>65</v>
      </c>
      <c r="AD70" s="60" t="e">
        <f t="shared" si="54"/>
        <v>#N/A</v>
      </c>
      <c r="AE70" s="61" t="s">
        <v>65</v>
      </c>
      <c r="AF70" s="60" t="e">
        <f t="shared" si="55"/>
        <v>#N/A</v>
      </c>
      <c r="AG70" s="61" t="s">
        <v>65</v>
      </c>
      <c r="AI70" s="60" t="s">
        <v>5</v>
      </c>
      <c r="AJ70" s="62" t="s">
        <v>122</v>
      </c>
      <c r="AK70" s="62" t="s">
        <v>22</v>
      </c>
      <c r="AL70" s="61">
        <v>40</v>
      </c>
    </row>
    <row r="71" spans="2:38" ht="29" hidden="1" customHeight="1">
      <c r="B71" s="15"/>
      <c r="C71" s="9" t="s">
        <v>77</v>
      </c>
      <c r="D71" s="9"/>
      <c r="E71" s="9"/>
      <c r="F71" s="9"/>
      <c r="G71" s="66" t="str">
        <f t="shared" ref="G71:O71" si="66">IF(G6="","",VLOOKUP(G6,$E$93:$M$114,6,FALSE))</f>
        <v/>
      </c>
      <c r="H71" s="67" t="str">
        <f t="shared" si="66"/>
        <v/>
      </c>
      <c r="I71" s="67" t="str">
        <f t="shared" si="66"/>
        <v/>
      </c>
      <c r="J71" s="67" t="str">
        <f t="shared" si="66"/>
        <v/>
      </c>
      <c r="K71" s="67" t="str">
        <f t="shared" si="66"/>
        <v/>
      </c>
      <c r="L71" s="67" t="str">
        <f t="shared" si="66"/>
        <v/>
      </c>
      <c r="M71" s="67" t="str">
        <f t="shared" si="66"/>
        <v/>
      </c>
      <c r="N71" s="67" t="str">
        <f t="shared" si="66"/>
        <v/>
      </c>
      <c r="O71" s="67" t="str">
        <f t="shared" si="66"/>
        <v/>
      </c>
      <c r="P71" s="68" t="str">
        <f>IF(P6="","",VLOOKUP(P6,$E$93:$M$114,6,FALSE))</f>
        <v/>
      </c>
      <c r="Q71" s="11"/>
      <c r="S71" s="59">
        <f t="shared" si="48"/>
        <v>14</v>
      </c>
      <c r="T71" s="63" t="e">
        <f t="shared" si="49"/>
        <v>#N/A</v>
      </c>
      <c r="U71" s="64" t="s">
        <v>70</v>
      </c>
      <c r="V71" s="63" t="e">
        <f t="shared" si="50"/>
        <v>#N/A</v>
      </c>
      <c r="W71" s="64" t="s">
        <v>70</v>
      </c>
      <c r="X71" s="63" t="e">
        <f t="shared" si="51"/>
        <v>#N/A</v>
      </c>
      <c r="Y71" s="64" t="s">
        <v>70</v>
      </c>
      <c r="Z71" s="63" t="e">
        <f t="shared" si="52"/>
        <v>#N/A</v>
      </c>
      <c r="AA71" s="64" t="s">
        <v>70</v>
      </c>
      <c r="AB71" s="63" t="e">
        <f t="shared" si="53"/>
        <v>#N/A</v>
      </c>
      <c r="AC71" s="64" t="s">
        <v>70</v>
      </c>
      <c r="AD71" s="63" t="e">
        <f t="shared" si="54"/>
        <v>#N/A</v>
      </c>
      <c r="AE71" s="64" t="s">
        <v>70</v>
      </c>
      <c r="AF71" s="63" t="e">
        <f t="shared" si="55"/>
        <v>#N/A</v>
      </c>
      <c r="AG71" s="64" t="s">
        <v>70</v>
      </c>
      <c r="AI71" s="63" t="s">
        <v>6</v>
      </c>
      <c r="AJ71" s="65" t="s">
        <v>168</v>
      </c>
      <c r="AK71" s="65" t="s">
        <v>168</v>
      </c>
      <c r="AL71" s="64">
        <v>50</v>
      </c>
    </row>
    <row r="72" spans="2:38" ht="29" hidden="1" customHeight="1">
      <c r="B72" s="15"/>
      <c r="C72" s="9"/>
      <c r="D72" s="9"/>
      <c r="E72" s="9" t="s">
        <v>222</v>
      </c>
      <c r="F72" s="9"/>
      <c r="G72" s="53" t="str">
        <f t="shared" ref="G72:O72" si="67">IF(G71="","",VLOOKUP(G71,$AI$58:$AL$79,4,FALSE))</f>
        <v/>
      </c>
      <c r="H72" s="54" t="str">
        <f t="shared" si="67"/>
        <v/>
      </c>
      <c r="I72" s="54" t="str">
        <f t="shared" si="67"/>
        <v/>
      </c>
      <c r="J72" s="54" t="str">
        <f t="shared" si="67"/>
        <v/>
      </c>
      <c r="K72" s="54" t="str">
        <f t="shared" si="67"/>
        <v/>
      </c>
      <c r="L72" s="54" t="str">
        <f t="shared" si="67"/>
        <v/>
      </c>
      <c r="M72" s="54" t="str">
        <f t="shared" si="67"/>
        <v/>
      </c>
      <c r="N72" s="54" t="str">
        <f t="shared" si="67"/>
        <v/>
      </c>
      <c r="O72" s="54" t="str">
        <f t="shared" si="67"/>
        <v/>
      </c>
      <c r="P72" s="55" t="str">
        <f>IF(P71="","",VLOOKUP(P71,$AI$58:$AL$79,4,FALSE))</f>
        <v/>
      </c>
      <c r="Q72" s="11"/>
      <c r="S72" s="59">
        <f t="shared" si="48"/>
        <v>15</v>
      </c>
      <c r="T72" s="60" t="e">
        <f t="shared" si="49"/>
        <v>#N/A</v>
      </c>
      <c r="U72" s="61" t="s">
        <v>189</v>
      </c>
      <c r="V72" s="60" t="e">
        <f t="shared" si="50"/>
        <v>#N/A</v>
      </c>
      <c r="W72" s="61" t="s">
        <v>189</v>
      </c>
      <c r="X72" s="60" t="e">
        <f t="shared" si="51"/>
        <v>#N/A</v>
      </c>
      <c r="Y72" s="61" t="s">
        <v>189</v>
      </c>
      <c r="Z72" s="60" t="e">
        <f t="shared" si="52"/>
        <v>#N/A</v>
      </c>
      <c r="AA72" s="61" t="s">
        <v>189</v>
      </c>
      <c r="AB72" s="60" t="e">
        <f t="shared" si="53"/>
        <v>#N/A</v>
      </c>
      <c r="AC72" s="61" t="s">
        <v>189</v>
      </c>
      <c r="AD72" s="60" t="e">
        <f t="shared" si="54"/>
        <v>#N/A</v>
      </c>
      <c r="AE72" s="61" t="s">
        <v>189</v>
      </c>
      <c r="AF72" s="60" t="e">
        <f t="shared" si="55"/>
        <v>#N/A</v>
      </c>
      <c r="AG72" s="61" t="s">
        <v>189</v>
      </c>
      <c r="AI72" s="60" t="s">
        <v>7</v>
      </c>
      <c r="AJ72" s="62" t="s">
        <v>99</v>
      </c>
      <c r="AK72" s="62" t="s">
        <v>23</v>
      </c>
      <c r="AL72" s="61">
        <v>60</v>
      </c>
    </row>
    <row r="73" spans="2:38" ht="29" hidden="1" customHeight="1">
      <c r="B73" s="15"/>
      <c r="C73" s="9"/>
      <c r="D73" s="9"/>
      <c r="E73" s="9" t="s">
        <v>153</v>
      </c>
      <c r="F73" s="9"/>
      <c r="G73" s="53" t="str">
        <f t="shared" ref="G73:O73" si="68">IF(G71="","",VLOOKUP(G71,$AI$58:$AL$79,2,FALSE))</f>
        <v/>
      </c>
      <c r="H73" s="54" t="str">
        <f t="shared" si="68"/>
        <v/>
      </c>
      <c r="I73" s="54" t="str">
        <f t="shared" si="68"/>
        <v/>
      </c>
      <c r="J73" s="54" t="str">
        <f t="shared" si="68"/>
        <v/>
      </c>
      <c r="K73" s="54" t="str">
        <f t="shared" si="68"/>
        <v/>
      </c>
      <c r="L73" s="54" t="str">
        <f t="shared" si="68"/>
        <v/>
      </c>
      <c r="M73" s="54" t="str">
        <f t="shared" si="68"/>
        <v/>
      </c>
      <c r="N73" s="54" t="str">
        <f t="shared" si="68"/>
        <v/>
      </c>
      <c r="O73" s="54" t="str">
        <f t="shared" si="68"/>
        <v/>
      </c>
      <c r="P73" s="55" t="str">
        <f>IF(P71="","",VLOOKUP(P71,$AI$58:$AL$79,2,FALSE))</f>
        <v/>
      </c>
      <c r="Q73" s="11"/>
      <c r="S73" s="59">
        <f t="shared" si="48"/>
        <v>16</v>
      </c>
      <c r="T73" s="63" t="e">
        <f t="shared" si="49"/>
        <v>#N/A</v>
      </c>
      <c r="U73" s="64" t="s">
        <v>24</v>
      </c>
      <c r="V73" s="63" t="e">
        <f t="shared" si="50"/>
        <v>#N/A</v>
      </c>
      <c r="W73" s="64" t="s">
        <v>24</v>
      </c>
      <c r="X73" s="63" t="e">
        <f t="shared" si="51"/>
        <v>#N/A</v>
      </c>
      <c r="Y73" s="64" t="s">
        <v>24</v>
      </c>
      <c r="Z73" s="63" t="e">
        <f t="shared" si="52"/>
        <v>#N/A</v>
      </c>
      <c r="AA73" s="64" t="s">
        <v>24</v>
      </c>
      <c r="AB73" s="63" t="e">
        <f t="shared" si="53"/>
        <v>#N/A</v>
      </c>
      <c r="AC73" s="64" t="s">
        <v>24</v>
      </c>
      <c r="AD73" s="63" t="e">
        <f t="shared" si="54"/>
        <v>#N/A</v>
      </c>
      <c r="AE73" s="64" t="s">
        <v>24</v>
      </c>
      <c r="AF73" s="63" t="e">
        <f t="shared" si="55"/>
        <v>#N/A</v>
      </c>
      <c r="AG73" s="64" t="s">
        <v>24</v>
      </c>
      <c r="AI73" s="63" t="s">
        <v>8</v>
      </c>
      <c r="AJ73" s="65" t="s">
        <v>100</v>
      </c>
      <c r="AK73" s="65" t="s">
        <v>24</v>
      </c>
      <c r="AL73" s="64">
        <v>70</v>
      </c>
    </row>
    <row r="74" spans="2:38" ht="29" hidden="1" customHeight="1">
      <c r="B74" s="15"/>
      <c r="C74" s="9"/>
      <c r="D74" s="9"/>
      <c r="E74" s="9" t="s">
        <v>154</v>
      </c>
      <c r="F74" s="9"/>
      <c r="G74" s="53" t="str">
        <f t="shared" ref="G74:O74" si="69">IF(G71="","",VLOOKUP(G71,$AI$58:$AL$79,3,FALSE))</f>
        <v/>
      </c>
      <c r="H74" s="54" t="str">
        <f t="shared" si="69"/>
        <v/>
      </c>
      <c r="I74" s="54" t="str">
        <f t="shared" si="69"/>
        <v/>
      </c>
      <c r="J74" s="54" t="str">
        <f t="shared" si="69"/>
        <v/>
      </c>
      <c r="K74" s="54" t="str">
        <f t="shared" si="69"/>
        <v/>
      </c>
      <c r="L74" s="54" t="str">
        <f t="shared" si="69"/>
        <v/>
      </c>
      <c r="M74" s="54" t="str">
        <f t="shared" si="69"/>
        <v/>
      </c>
      <c r="N74" s="54" t="str">
        <f t="shared" si="69"/>
        <v/>
      </c>
      <c r="O74" s="54" t="str">
        <f t="shared" si="69"/>
        <v/>
      </c>
      <c r="P74" s="55" t="str">
        <f>IF(P71="","",VLOOKUP(P71,$AI$58:$AL$79,3,FALSE))</f>
        <v/>
      </c>
      <c r="Q74" s="11"/>
      <c r="S74" s="59">
        <f t="shared" si="48"/>
        <v>17</v>
      </c>
      <c r="T74" s="60" t="e">
        <f t="shared" si="49"/>
        <v>#N/A</v>
      </c>
      <c r="U74" s="61" t="s">
        <v>69</v>
      </c>
      <c r="V74" s="60" t="e">
        <f t="shared" si="50"/>
        <v>#N/A</v>
      </c>
      <c r="W74" s="61" t="s">
        <v>69</v>
      </c>
      <c r="X74" s="60" t="e">
        <f t="shared" si="51"/>
        <v>#N/A</v>
      </c>
      <c r="Y74" s="61" t="s">
        <v>69</v>
      </c>
      <c r="Z74" s="60" t="e">
        <f t="shared" si="52"/>
        <v>#N/A</v>
      </c>
      <c r="AA74" s="61" t="s">
        <v>69</v>
      </c>
      <c r="AB74" s="60" t="e">
        <f t="shared" si="53"/>
        <v>#N/A</v>
      </c>
      <c r="AC74" s="61" t="s">
        <v>69</v>
      </c>
      <c r="AD74" s="60" t="e">
        <f t="shared" si="54"/>
        <v>#N/A</v>
      </c>
      <c r="AE74" s="61" t="s">
        <v>69</v>
      </c>
      <c r="AF74" s="60" t="e">
        <f t="shared" si="55"/>
        <v>#N/A</v>
      </c>
      <c r="AG74" s="61" t="s">
        <v>69</v>
      </c>
      <c r="AI74" s="60" t="s">
        <v>9</v>
      </c>
      <c r="AJ74" s="62" t="s">
        <v>101</v>
      </c>
      <c r="AK74" s="62" t="s">
        <v>25</v>
      </c>
      <c r="AL74" s="61">
        <v>80</v>
      </c>
    </row>
    <row r="75" spans="2:38" ht="29" hidden="1" customHeight="1">
      <c r="B75" s="15"/>
      <c r="C75" s="9"/>
      <c r="D75" s="9"/>
      <c r="E75" s="9" t="s">
        <v>152</v>
      </c>
      <c r="F75" s="9"/>
      <c r="G75" s="53" t="str">
        <f t="shared" ref="G75:O75" si="70">IF(G71="","",VLOOKUP(G71,$Z$58:$AA$79,2,FALSE))</f>
        <v/>
      </c>
      <c r="H75" s="54" t="str">
        <f t="shared" si="70"/>
        <v/>
      </c>
      <c r="I75" s="54" t="str">
        <f t="shared" si="70"/>
        <v/>
      </c>
      <c r="J75" s="54" t="str">
        <f t="shared" si="70"/>
        <v/>
      </c>
      <c r="K75" s="54" t="str">
        <f t="shared" si="70"/>
        <v/>
      </c>
      <c r="L75" s="54" t="str">
        <f t="shared" si="70"/>
        <v/>
      </c>
      <c r="M75" s="54" t="str">
        <f t="shared" si="70"/>
        <v/>
      </c>
      <c r="N75" s="54" t="str">
        <f t="shared" si="70"/>
        <v/>
      </c>
      <c r="O75" s="54" t="str">
        <f t="shared" si="70"/>
        <v/>
      </c>
      <c r="P75" s="55" t="str">
        <f>IF(P71="","",VLOOKUP(P71,$Z$58:$AA$79,2,FALSE))</f>
        <v/>
      </c>
      <c r="Q75" s="11"/>
      <c r="S75" s="59">
        <f t="shared" si="48"/>
        <v>18</v>
      </c>
      <c r="T75" s="63" t="e">
        <f t="shared" si="49"/>
        <v>#N/A</v>
      </c>
      <c r="U75" s="64" t="s">
        <v>65</v>
      </c>
      <c r="V75" s="63" t="e">
        <f t="shared" si="50"/>
        <v>#N/A</v>
      </c>
      <c r="W75" s="64" t="s">
        <v>65</v>
      </c>
      <c r="X75" s="63" t="e">
        <f t="shared" si="51"/>
        <v>#N/A</v>
      </c>
      <c r="Y75" s="64" t="s">
        <v>65</v>
      </c>
      <c r="Z75" s="63" t="e">
        <f t="shared" si="52"/>
        <v>#N/A</v>
      </c>
      <c r="AA75" s="64" t="s">
        <v>65</v>
      </c>
      <c r="AB75" s="63" t="e">
        <f t="shared" si="53"/>
        <v>#N/A</v>
      </c>
      <c r="AC75" s="64" t="s">
        <v>65</v>
      </c>
      <c r="AD75" s="63" t="e">
        <f t="shared" si="54"/>
        <v>#N/A</v>
      </c>
      <c r="AE75" s="64" t="s">
        <v>65</v>
      </c>
      <c r="AF75" s="63" t="e">
        <f t="shared" si="55"/>
        <v>#N/A</v>
      </c>
      <c r="AG75" s="64" t="s">
        <v>65</v>
      </c>
      <c r="AI75" s="63" t="s">
        <v>10</v>
      </c>
      <c r="AJ75" s="65" t="s">
        <v>102</v>
      </c>
      <c r="AK75" s="65" t="s">
        <v>26</v>
      </c>
      <c r="AL75" s="64">
        <v>90</v>
      </c>
    </row>
    <row r="76" spans="2:38" ht="29" hidden="1" customHeight="1">
      <c r="B76" s="15"/>
      <c r="C76" s="9" t="s">
        <v>78</v>
      </c>
      <c r="D76" s="9"/>
      <c r="E76" s="9"/>
      <c r="F76" s="9"/>
      <c r="G76" s="66" t="str">
        <f t="shared" ref="G76:O76" si="71">IF(G6="","",VLOOKUP(G6,$E$93:$M$114,5,FALSE))</f>
        <v/>
      </c>
      <c r="H76" s="67" t="str">
        <f t="shared" si="71"/>
        <v/>
      </c>
      <c r="I76" s="67" t="str">
        <f t="shared" si="71"/>
        <v/>
      </c>
      <c r="J76" s="67" t="str">
        <f t="shared" si="71"/>
        <v/>
      </c>
      <c r="K76" s="67" t="str">
        <f t="shared" si="71"/>
        <v/>
      </c>
      <c r="L76" s="67" t="str">
        <f t="shared" si="71"/>
        <v/>
      </c>
      <c r="M76" s="67" t="str">
        <f t="shared" si="71"/>
        <v/>
      </c>
      <c r="N76" s="67" t="str">
        <f t="shared" si="71"/>
        <v/>
      </c>
      <c r="O76" s="67" t="str">
        <f t="shared" si="71"/>
        <v/>
      </c>
      <c r="P76" s="68" t="str">
        <f>IF(P6="","",VLOOKUP(P6,$E$93:$M$114,5,FALSE))</f>
        <v/>
      </c>
      <c r="Q76" s="11"/>
      <c r="S76" s="59">
        <f t="shared" si="48"/>
        <v>19</v>
      </c>
      <c r="T76" s="60" t="e">
        <f t="shared" si="49"/>
        <v>#N/A</v>
      </c>
      <c r="U76" s="61" t="s">
        <v>70</v>
      </c>
      <c r="V76" s="60" t="e">
        <f t="shared" si="50"/>
        <v>#N/A</v>
      </c>
      <c r="W76" s="61" t="s">
        <v>70</v>
      </c>
      <c r="X76" s="60" t="e">
        <f t="shared" si="51"/>
        <v>#N/A</v>
      </c>
      <c r="Y76" s="61" t="s">
        <v>70</v>
      </c>
      <c r="Z76" s="60" t="e">
        <f t="shared" si="52"/>
        <v>#N/A</v>
      </c>
      <c r="AA76" s="61" t="s">
        <v>70</v>
      </c>
      <c r="AB76" s="60" t="e">
        <f t="shared" si="53"/>
        <v>#N/A</v>
      </c>
      <c r="AC76" s="61" t="s">
        <v>70</v>
      </c>
      <c r="AD76" s="60" t="e">
        <f t="shared" si="54"/>
        <v>#N/A</v>
      </c>
      <c r="AE76" s="61" t="s">
        <v>70</v>
      </c>
      <c r="AF76" s="60" t="e">
        <f t="shared" si="55"/>
        <v>#N/A</v>
      </c>
      <c r="AG76" s="61" t="s">
        <v>70</v>
      </c>
      <c r="AI76" s="60" t="s">
        <v>44</v>
      </c>
      <c r="AJ76" s="62" t="s">
        <v>127</v>
      </c>
      <c r="AK76" s="62" t="s">
        <v>146</v>
      </c>
      <c r="AL76" s="61">
        <v>100</v>
      </c>
    </row>
    <row r="77" spans="2:38" ht="29" hidden="1" customHeight="1">
      <c r="B77" s="15"/>
      <c r="C77" s="9"/>
      <c r="D77" s="9"/>
      <c r="E77" s="9" t="s">
        <v>222</v>
      </c>
      <c r="F77" s="9"/>
      <c r="G77" s="53" t="str">
        <f t="shared" ref="G77:O77" si="72">IF(G76="","",VLOOKUP(G76,$AI$58:$AL$79,4,FALSE))</f>
        <v/>
      </c>
      <c r="H77" s="54" t="str">
        <f t="shared" si="72"/>
        <v/>
      </c>
      <c r="I77" s="54" t="str">
        <f t="shared" si="72"/>
        <v/>
      </c>
      <c r="J77" s="54" t="str">
        <f t="shared" si="72"/>
        <v/>
      </c>
      <c r="K77" s="54" t="str">
        <f t="shared" si="72"/>
        <v/>
      </c>
      <c r="L77" s="54" t="str">
        <f t="shared" si="72"/>
        <v/>
      </c>
      <c r="M77" s="54" t="str">
        <f t="shared" si="72"/>
        <v/>
      </c>
      <c r="N77" s="54" t="str">
        <f t="shared" si="72"/>
        <v/>
      </c>
      <c r="O77" s="54" t="str">
        <f t="shared" si="72"/>
        <v/>
      </c>
      <c r="P77" s="55" t="str">
        <f>IF(P76="","",VLOOKUP(P76,$AI$58:$AL$79,4,FALSE))</f>
        <v/>
      </c>
      <c r="Q77" s="11"/>
      <c r="S77" s="59">
        <f t="shared" si="48"/>
        <v>20</v>
      </c>
      <c r="T77" s="63" t="e">
        <f t="shared" si="49"/>
        <v>#N/A</v>
      </c>
      <c r="U77" s="64" t="s">
        <v>189</v>
      </c>
      <c r="V77" s="63" t="e">
        <f t="shared" si="50"/>
        <v>#N/A</v>
      </c>
      <c r="W77" s="64" t="s">
        <v>189</v>
      </c>
      <c r="X77" s="63" t="e">
        <f t="shared" si="51"/>
        <v>#N/A</v>
      </c>
      <c r="Y77" s="64" t="s">
        <v>189</v>
      </c>
      <c r="Z77" s="63" t="e">
        <f t="shared" si="52"/>
        <v>#N/A</v>
      </c>
      <c r="AA77" s="64" t="s">
        <v>189</v>
      </c>
      <c r="AB77" s="63" t="e">
        <f t="shared" si="53"/>
        <v>#N/A</v>
      </c>
      <c r="AC77" s="64" t="s">
        <v>189</v>
      </c>
      <c r="AD77" s="63" t="e">
        <f t="shared" si="54"/>
        <v>#N/A</v>
      </c>
      <c r="AE77" s="64" t="s">
        <v>189</v>
      </c>
      <c r="AF77" s="63" t="e">
        <f t="shared" si="55"/>
        <v>#N/A</v>
      </c>
      <c r="AG77" s="64" t="s">
        <v>189</v>
      </c>
      <c r="AI77" s="63" t="s">
        <v>111</v>
      </c>
      <c r="AJ77" s="65" t="s">
        <v>147</v>
      </c>
      <c r="AK77" s="65" t="s">
        <v>147</v>
      </c>
      <c r="AL77" s="64">
        <v>200</v>
      </c>
    </row>
    <row r="78" spans="2:38" ht="29" hidden="1" customHeight="1">
      <c r="B78" s="15"/>
      <c r="C78" s="9"/>
      <c r="D78" s="9"/>
      <c r="E78" s="9" t="s">
        <v>153</v>
      </c>
      <c r="F78" s="9"/>
      <c r="G78" s="53" t="str">
        <f t="shared" ref="G78:O78" si="73">IF(G76="","",VLOOKUP(G76,$AI$58:$AL$79,2,FALSE))</f>
        <v/>
      </c>
      <c r="H78" s="54" t="str">
        <f t="shared" si="73"/>
        <v/>
      </c>
      <c r="I78" s="54" t="str">
        <f t="shared" si="73"/>
        <v/>
      </c>
      <c r="J78" s="54" t="str">
        <f t="shared" si="73"/>
        <v/>
      </c>
      <c r="K78" s="54" t="str">
        <f t="shared" si="73"/>
        <v/>
      </c>
      <c r="L78" s="54" t="str">
        <f t="shared" si="73"/>
        <v/>
      </c>
      <c r="M78" s="54" t="str">
        <f t="shared" si="73"/>
        <v/>
      </c>
      <c r="N78" s="54" t="str">
        <f t="shared" si="73"/>
        <v/>
      </c>
      <c r="O78" s="54" t="str">
        <f t="shared" si="73"/>
        <v/>
      </c>
      <c r="P78" s="55" t="str">
        <f>IF(P76="","",VLOOKUP(P76,$AI$58:$AL$79,2,FALSE))</f>
        <v/>
      </c>
      <c r="Q78" s="11"/>
      <c r="S78" s="59">
        <f t="shared" si="48"/>
        <v>21</v>
      </c>
      <c r="T78" s="60" t="e">
        <f t="shared" si="49"/>
        <v>#N/A</v>
      </c>
      <c r="U78" s="61" t="s">
        <v>24</v>
      </c>
      <c r="V78" s="60" t="e">
        <f t="shared" si="50"/>
        <v>#N/A</v>
      </c>
      <c r="W78" s="61" t="s">
        <v>24</v>
      </c>
      <c r="X78" s="60" t="e">
        <f t="shared" si="51"/>
        <v>#N/A</v>
      </c>
      <c r="Y78" s="61" t="s">
        <v>24</v>
      </c>
      <c r="Z78" s="60" t="e">
        <f t="shared" si="52"/>
        <v>#N/A</v>
      </c>
      <c r="AA78" s="61" t="s">
        <v>24</v>
      </c>
      <c r="AB78" s="60" t="e">
        <f t="shared" si="53"/>
        <v>#N/A</v>
      </c>
      <c r="AC78" s="61" t="s">
        <v>24</v>
      </c>
      <c r="AD78" s="60" t="e">
        <f t="shared" si="54"/>
        <v>#N/A</v>
      </c>
      <c r="AE78" s="61" t="s">
        <v>24</v>
      </c>
      <c r="AF78" s="60" t="e">
        <f t="shared" si="55"/>
        <v>#N/A</v>
      </c>
      <c r="AG78" s="61" t="s">
        <v>24</v>
      </c>
      <c r="AI78" s="60" t="s">
        <v>11</v>
      </c>
      <c r="AJ78" s="62" t="s">
        <v>124</v>
      </c>
      <c r="AK78" s="62" t="s">
        <v>124</v>
      </c>
      <c r="AL78" s="61">
        <v>300</v>
      </c>
    </row>
    <row r="79" spans="2:38" ht="29" hidden="1" customHeight="1" thickBot="1">
      <c r="B79" s="15"/>
      <c r="C79" s="9"/>
      <c r="D79" s="9"/>
      <c r="E79" s="9" t="s">
        <v>154</v>
      </c>
      <c r="F79" s="9"/>
      <c r="G79" s="53" t="str">
        <f t="shared" ref="G79:O79" si="74">IF(G76="","",VLOOKUP(G76,$AI$58:$AL$79,3,FALSE))</f>
        <v/>
      </c>
      <c r="H79" s="54" t="str">
        <f t="shared" si="74"/>
        <v/>
      </c>
      <c r="I79" s="54" t="str">
        <f t="shared" si="74"/>
        <v/>
      </c>
      <c r="J79" s="54" t="str">
        <f t="shared" si="74"/>
        <v/>
      </c>
      <c r="K79" s="54" t="str">
        <f t="shared" si="74"/>
        <v/>
      </c>
      <c r="L79" s="54" t="str">
        <f t="shared" si="74"/>
        <v/>
      </c>
      <c r="M79" s="54" t="str">
        <f t="shared" si="74"/>
        <v/>
      </c>
      <c r="N79" s="54" t="str">
        <f t="shared" si="74"/>
        <v/>
      </c>
      <c r="O79" s="54" t="str">
        <f t="shared" si="74"/>
        <v/>
      </c>
      <c r="P79" s="55" t="str">
        <f>IF(P76="","",VLOOKUP(P76,$AI$58:$AL$79,3,FALSE))</f>
        <v/>
      </c>
      <c r="Q79" s="11"/>
      <c r="S79" s="69">
        <f t="shared" si="48"/>
        <v>22</v>
      </c>
      <c r="T79" s="70" t="e">
        <f t="shared" si="49"/>
        <v>#N/A</v>
      </c>
      <c r="U79" s="71" t="s">
        <v>69</v>
      </c>
      <c r="V79" s="70" t="e">
        <f t="shared" si="50"/>
        <v>#N/A</v>
      </c>
      <c r="W79" s="71" t="s">
        <v>69</v>
      </c>
      <c r="X79" s="70" t="e">
        <f t="shared" si="51"/>
        <v>#N/A</v>
      </c>
      <c r="Y79" s="71" t="s">
        <v>69</v>
      </c>
      <c r="Z79" s="70" t="e">
        <f t="shared" si="52"/>
        <v>#N/A</v>
      </c>
      <c r="AA79" s="71" t="s">
        <v>69</v>
      </c>
      <c r="AB79" s="70" t="e">
        <f t="shared" si="53"/>
        <v>#N/A</v>
      </c>
      <c r="AC79" s="71" t="s">
        <v>69</v>
      </c>
      <c r="AD79" s="70" t="e">
        <f t="shared" si="54"/>
        <v>#N/A</v>
      </c>
      <c r="AE79" s="71" t="s">
        <v>69</v>
      </c>
      <c r="AF79" s="70" t="e">
        <f t="shared" si="55"/>
        <v>#N/A</v>
      </c>
      <c r="AG79" s="71" t="s">
        <v>69</v>
      </c>
      <c r="AI79" s="70" t="s">
        <v>12</v>
      </c>
      <c r="AJ79" s="72" t="s">
        <v>125</v>
      </c>
      <c r="AK79" s="72" t="s">
        <v>148</v>
      </c>
      <c r="AL79" s="71">
        <v>400</v>
      </c>
    </row>
    <row r="80" spans="2:38" ht="29" hidden="1" customHeight="1">
      <c r="B80" s="15"/>
      <c r="C80" s="9"/>
      <c r="D80" s="9"/>
      <c r="E80" s="9" t="s">
        <v>152</v>
      </c>
      <c r="F80" s="9"/>
      <c r="G80" s="53" t="str">
        <f t="shared" ref="G80:O80" si="75">IF(G76="","",VLOOKUP(G76,$X$58:$Y$79,2,FALSE))</f>
        <v/>
      </c>
      <c r="H80" s="54" t="str">
        <f t="shared" si="75"/>
        <v/>
      </c>
      <c r="I80" s="54" t="str">
        <f t="shared" si="75"/>
        <v/>
      </c>
      <c r="J80" s="54" t="str">
        <f t="shared" si="75"/>
        <v/>
      </c>
      <c r="K80" s="54" t="str">
        <f t="shared" si="75"/>
        <v/>
      </c>
      <c r="L80" s="54" t="str">
        <f t="shared" si="75"/>
        <v/>
      </c>
      <c r="M80" s="54" t="str">
        <f t="shared" si="75"/>
        <v/>
      </c>
      <c r="N80" s="54" t="str">
        <f t="shared" si="75"/>
        <v/>
      </c>
      <c r="O80" s="54" t="str">
        <f t="shared" si="75"/>
        <v/>
      </c>
      <c r="P80" s="55" t="str">
        <f>IF(P76="","",VLOOKUP(P76,$X$58:$Y$79,2,FALSE))</f>
        <v/>
      </c>
      <c r="Q80" s="11"/>
    </row>
    <row r="81" spans="2:44" ht="29" hidden="1" customHeight="1">
      <c r="B81" s="15"/>
      <c r="C81" s="9" t="s">
        <v>79</v>
      </c>
      <c r="D81" s="9"/>
      <c r="E81" s="9"/>
      <c r="F81" s="9"/>
      <c r="G81" s="66" t="str">
        <f t="shared" ref="G81:O81" si="76">IF(G6="","",VLOOKUP(G6,$E$93:$M$114,4,FALSE))</f>
        <v/>
      </c>
      <c r="H81" s="67" t="str">
        <f t="shared" si="76"/>
        <v/>
      </c>
      <c r="I81" s="67" t="str">
        <f t="shared" si="76"/>
        <v/>
      </c>
      <c r="J81" s="67" t="str">
        <f t="shared" si="76"/>
        <v/>
      </c>
      <c r="K81" s="67" t="str">
        <f t="shared" si="76"/>
        <v/>
      </c>
      <c r="L81" s="67" t="str">
        <f t="shared" si="76"/>
        <v/>
      </c>
      <c r="M81" s="67" t="str">
        <f t="shared" si="76"/>
        <v/>
      </c>
      <c r="N81" s="67" t="str">
        <f t="shared" si="76"/>
        <v/>
      </c>
      <c r="O81" s="67" t="str">
        <f t="shared" si="76"/>
        <v/>
      </c>
      <c r="P81" s="68" t="str">
        <f>IF(P6="","",VLOOKUP(P6,$E$93:$M$114,4,FALSE))</f>
        <v/>
      </c>
      <c r="Q81" s="11"/>
    </row>
    <row r="82" spans="2:44" ht="29" hidden="1" customHeight="1">
      <c r="B82" s="15"/>
      <c r="C82" s="9"/>
      <c r="D82" s="9"/>
      <c r="E82" s="9" t="s">
        <v>222</v>
      </c>
      <c r="F82" s="9"/>
      <c r="G82" s="53" t="str">
        <f t="shared" ref="G82:O82" si="77">IF(G81="","",VLOOKUP(G81,$AI$58:$AL$79,4,FALSE))</f>
        <v/>
      </c>
      <c r="H82" s="54" t="str">
        <f t="shared" si="77"/>
        <v/>
      </c>
      <c r="I82" s="54" t="str">
        <f t="shared" si="77"/>
        <v/>
      </c>
      <c r="J82" s="54" t="str">
        <f t="shared" si="77"/>
        <v/>
      </c>
      <c r="K82" s="54" t="str">
        <f t="shared" si="77"/>
        <v/>
      </c>
      <c r="L82" s="54" t="str">
        <f t="shared" si="77"/>
        <v/>
      </c>
      <c r="M82" s="54" t="str">
        <f t="shared" si="77"/>
        <v/>
      </c>
      <c r="N82" s="54" t="str">
        <f t="shared" si="77"/>
        <v/>
      </c>
      <c r="O82" s="54" t="str">
        <f t="shared" si="77"/>
        <v/>
      </c>
      <c r="P82" s="55" t="str">
        <f>IF(P81="","",VLOOKUP(P81,$AI$58:$AL$79,4,FALSE))</f>
        <v/>
      </c>
      <c r="Q82" s="11"/>
    </row>
    <row r="83" spans="2:44" ht="29" hidden="1" customHeight="1">
      <c r="B83" s="15"/>
      <c r="C83" s="9"/>
      <c r="D83" s="9"/>
      <c r="E83" s="9" t="s">
        <v>153</v>
      </c>
      <c r="F83" s="9"/>
      <c r="G83" s="53" t="str">
        <f t="shared" ref="G83:O83" si="78">IF(G81="","",VLOOKUP(G81,$AI$58:$AL$79,2,FALSE))</f>
        <v/>
      </c>
      <c r="H83" s="54" t="str">
        <f t="shared" si="78"/>
        <v/>
      </c>
      <c r="I83" s="54" t="str">
        <f t="shared" si="78"/>
        <v/>
      </c>
      <c r="J83" s="54" t="str">
        <f t="shared" si="78"/>
        <v/>
      </c>
      <c r="K83" s="54" t="str">
        <f t="shared" si="78"/>
        <v/>
      </c>
      <c r="L83" s="54" t="str">
        <f t="shared" si="78"/>
        <v/>
      </c>
      <c r="M83" s="54" t="str">
        <f t="shared" si="78"/>
        <v/>
      </c>
      <c r="N83" s="54" t="str">
        <f t="shared" si="78"/>
        <v/>
      </c>
      <c r="O83" s="54" t="str">
        <f t="shared" si="78"/>
        <v/>
      </c>
      <c r="P83" s="55" t="str">
        <f>IF(P81="","",VLOOKUP(P81,$AI$58:$AL$79,2,FALSE))</f>
        <v/>
      </c>
      <c r="Q83" s="11"/>
    </row>
    <row r="84" spans="2:44" ht="29" hidden="1" customHeight="1">
      <c r="B84" s="15"/>
      <c r="C84" s="9"/>
      <c r="D84" s="9"/>
      <c r="E84" s="9" t="s">
        <v>154</v>
      </c>
      <c r="F84" s="9"/>
      <c r="G84" s="53" t="str">
        <f t="shared" ref="G84:O84" si="79">IF(G81="","",VLOOKUP(G81,$AI$58:$AL$79,3,FALSE))</f>
        <v/>
      </c>
      <c r="H84" s="54" t="str">
        <f t="shared" si="79"/>
        <v/>
      </c>
      <c r="I84" s="54" t="str">
        <f t="shared" si="79"/>
        <v/>
      </c>
      <c r="J84" s="54" t="str">
        <f t="shared" si="79"/>
        <v/>
      </c>
      <c r="K84" s="54" t="str">
        <f t="shared" si="79"/>
        <v/>
      </c>
      <c r="L84" s="54" t="str">
        <f t="shared" si="79"/>
        <v/>
      </c>
      <c r="M84" s="54" t="str">
        <f t="shared" si="79"/>
        <v/>
      </c>
      <c r="N84" s="54" t="str">
        <f t="shared" si="79"/>
        <v/>
      </c>
      <c r="O84" s="54" t="str">
        <f t="shared" si="79"/>
        <v/>
      </c>
      <c r="P84" s="55" t="str">
        <f>IF(P81="","",VLOOKUP(P81,$AI$58:$AL$79,3,FALSE))</f>
        <v/>
      </c>
      <c r="Q84" s="11"/>
    </row>
    <row r="85" spans="2:44" ht="29" hidden="1" customHeight="1">
      <c r="B85" s="15"/>
      <c r="C85" s="9"/>
      <c r="D85" s="9"/>
      <c r="E85" s="9" t="s">
        <v>152</v>
      </c>
      <c r="F85" s="9"/>
      <c r="G85" s="53" t="str">
        <f t="shared" ref="G85:O85" si="80">IF(G81="","",VLOOKUP(G81,$V$58:$W$79,2,FALSE))</f>
        <v/>
      </c>
      <c r="H85" s="54" t="str">
        <f t="shared" si="80"/>
        <v/>
      </c>
      <c r="I85" s="54" t="str">
        <f t="shared" si="80"/>
        <v/>
      </c>
      <c r="J85" s="54" t="str">
        <f t="shared" si="80"/>
        <v/>
      </c>
      <c r="K85" s="54" t="str">
        <f t="shared" si="80"/>
        <v/>
      </c>
      <c r="L85" s="54" t="str">
        <f t="shared" si="80"/>
        <v/>
      </c>
      <c r="M85" s="54" t="str">
        <f t="shared" si="80"/>
        <v/>
      </c>
      <c r="N85" s="54" t="str">
        <f t="shared" si="80"/>
        <v/>
      </c>
      <c r="O85" s="54" t="str">
        <f t="shared" si="80"/>
        <v/>
      </c>
      <c r="P85" s="55" t="str">
        <f>IF(P81="","",VLOOKUP(P81,$V$58:$W$79,2,FALSE))</f>
        <v/>
      </c>
      <c r="Q85" s="11"/>
    </row>
    <row r="86" spans="2:44" ht="29" hidden="1" customHeight="1">
      <c r="B86" s="15"/>
      <c r="C86" s="9" t="s">
        <v>80</v>
      </c>
      <c r="D86" s="9"/>
      <c r="E86" s="9"/>
      <c r="F86" s="9"/>
      <c r="G86" s="66" t="str">
        <f t="shared" ref="G86:O86" si="81">IF(G6="","",VLOOKUP(G6,$E$93:$M$114,3,FALSE))</f>
        <v/>
      </c>
      <c r="H86" s="67" t="str">
        <f t="shared" si="81"/>
        <v/>
      </c>
      <c r="I86" s="67" t="str">
        <f t="shared" si="81"/>
        <v/>
      </c>
      <c r="J86" s="67" t="str">
        <f t="shared" si="81"/>
        <v/>
      </c>
      <c r="K86" s="67" t="str">
        <f t="shared" si="81"/>
        <v/>
      </c>
      <c r="L86" s="67" t="str">
        <f t="shared" si="81"/>
        <v/>
      </c>
      <c r="M86" s="67" t="str">
        <f t="shared" si="81"/>
        <v/>
      </c>
      <c r="N86" s="67" t="str">
        <f t="shared" si="81"/>
        <v/>
      </c>
      <c r="O86" s="67" t="str">
        <f t="shared" si="81"/>
        <v/>
      </c>
      <c r="P86" s="68" t="str">
        <f>IF(P6="","",VLOOKUP(P6,$E$93:$M$114,3,FALSE))</f>
        <v/>
      </c>
      <c r="Q86" s="11"/>
    </row>
    <row r="87" spans="2:44" ht="29" hidden="1" customHeight="1">
      <c r="B87" s="15"/>
      <c r="C87" s="9"/>
      <c r="D87" s="9"/>
      <c r="E87" s="9" t="s">
        <v>39</v>
      </c>
      <c r="F87" s="9"/>
      <c r="G87" s="53" t="str">
        <f t="shared" ref="G87:O87" si="82">IF(G86="","",VLOOKUP(G86,$AI$58:$AL$79,4,FALSE))</f>
        <v/>
      </c>
      <c r="H87" s="54" t="str">
        <f t="shared" si="82"/>
        <v/>
      </c>
      <c r="I87" s="54" t="str">
        <f t="shared" si="82"/>
        <v/>
      </c>
      <c r="J87" s="54" t="str">
        <f t="shared" si="82"/>
        <v/>
      </c>
      <c r="K87" s="54" t="str">
        <f t="shared" si="82"/>
        <v/>
      </c>
      <c r="L87" s="54" t="str">
        <f t="shared" si="82"/>
        <v/>
      </c>
      <c r="M87" s="54" t="str">
        <f t="shared" si="82"/>
        <v/>
      </c>
      <c r="N87" s="54" t="str">
        <f t="shared" si="82"/>
        <v/>
      </c>
      <c r="O87" s="54" t="str">
        <f t="shared" si="82"/>
        <v/>
      </c>
      <c r="P87" s="55" t="str">
        <f>IF(P86="","",VLOOKUP(P86,$AI$58:$AL$79,4,FALSE))</f>
        <v/>
      </c>
      <c r="Q87" s="11"/>
    </row>
    <row r="88" spans="2:44" ht="29" hidden="1" customHeight="1">
      <c r="B88" s="15"/>
      <c r="C88" s="9"/>
      <c r="D88" s="9"/>
      <c r="E88" s="9" t="s">
        <v>153</v>
      </c>
      <c r="F88" s="9"/>
      <c r="G88" s="53" t="str">
        <f t="shared" ref="G88:O88" si="83">IF(G86="","",VLOOKUP(G86,$AI$58:$AL$79,2,FALSE))</f>
        <v/>
      </c>
      <c r="H88" s="54" t="str">
        <f t="shared" si="83"/>
        <v/>
      </c>
      <c r="I88" s="54" t="str">
        <f t="shared" si="83"/>
        <v/>
      </c>
      <c r="J88" s="54" t="str">
        <f t="shared" si="83"/>
        <v/>
      </c>
      <c r="K88" s="54" t="str">
        <f t="shared" si="83"/>
        <v/>
      </c>
      <c r="L88" s="54" t="str">
        <f t="shared" si="83"/>
        <v/>
      </c>
      <c r="M88" s="54" t="str">
        <f t="shared" si="83"/>
        <v/>
      </c>
      <c r="N88" s="54" t="str">
        <f t="shared" si="83"/>
        <v/>
      </c>
      <c r="O88" s="54" t="str">
        <f t="shared" si="83"/>
        <v/>
      </c>
      <c r="P88" s="55" t="str">
        <f>IF(P86="","",VLOOKUP(P86,$AI$58:$AL$79,2,FALSE))</f>
        <v/>
      </c>
      <c r="Q88" s="11"/>
    </row>
    <row r="89" spans="2:44" ht="29" hidden="1" customHeight="1">
      <c r="B89" s="15"/>
      <c r="C89" s="9"/>
      <c r="D89" s="9"/>
      <c r="E89" s="9" t="s">
        <v>154</v>
      </c>
      <c r="F89" s="9"/>
      <c r="G89" s="53" t="str">
        <f t="shared" ref="G89:O89" si="84">IF(G86="","",VLOOKUP(G86,$AI$58:$AL$79,3,FALSE))</f>
        <v/>
      </c>
      <c r="H89" s="54" t="str">
        <f t="shared" si="84"/>
        <v/>
      </c>
      <c r="I89" s="54" t="str">
        <f t="shared" si="84"/>
        <v/>
      </c>
      <c r="J89" s="54" t="str">
        <f t="shared" si="84"/>
        <v/>
      </c>
      <c r="K89" s="54" t="str">
        <f t="shared" si="84"/>
        <v/>
      </c>
      <c r="L89" s="54" t="str">
        <f t="shared" si="84"/>
        <v/>
      </c>
      <c r="M89" s="54" t="str">
        <f t="shared" si="84"/>
        <v/>
      </c>
      <c r="N89" s="54" t="str">
        <f t="shared" si="84"/>
        <v/>
      </c>
      <c r="O89" s="54" t="str">
        <f t="shared" si="84"/>
        <v/>
      </c>
      <c r="P89" s="55" t="str">
        <f>IF(P86="","",VLOOKUP(P86,$AI$58:$AL$79,3,FALSE))</f>
        <v/>
      </c>
      <c r="Q89" s="11"/>
    </row>
    <row r="90" spans="2:44" ht="29" hidden="1" customHeight="1" thickBot="1">
      <c r="B90" s="15"/>
      <c r="C90" s="9"/>
      <c r="D90" s="9"/>
      <c r="E90" s="9" t="s">
        <v>152</v>
      </c>
      <c r="F90" s="9"/>
      <c r="G90" s="77" t="str">
        <f t="shared" ref="G90:O90" si="85">IF(G86="","",VLOOKUP(G86,$T$58:$U$79,2,FALSE))</f>
        <v/>
      </c>
      <c r="H90" s="78" t="str">
        <f t="shared" si="85"/>
        <v/>
      </c>
      <c r="I90" s="78" t="str">
        <f t="shared" si="85"/>
        <v/>
      </c>
      <c r="J90" s="78" t="str">
        <f t="shared" si="85"/>
        <v/>
      </c>
      <c r="K90" s="78" t="str">
        <f t="shared" si="85"/>
        <v/>
      </c>
      <c r="L90" s="78" t="str">
        <f t="shared" si="85"/>
        <v/>
      </c>
      <c r="M90" s="78" t="str">
        <f t="shared" si="85"/>
        <v/>
      </c>
      <c r="N90" s="78" t="str">
        <f t="shared" si="85"/>
        <v/>
      </c>
      <c r="O90" s="78" t="str">
        <f t="shared" si="85"/>
        <v/>
      </c>
      <c r="P90" s="79" t="str">
        <f>IF(P86="","",VLOOKUP(P86,$T$58:$U$79,2,FALSE))</f>
        <v/>
      </c>
      <c r="Q90" s="11"/>
    </row>
    <row r="91" spans="2:44" ht="23" customHeight="1" thickBot="1">
      <c r="B91" s="15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11"/>
    </row>
    <row r="92" spans="2:44" s="87" customFormat="1" ht="37" customHeight="1" thickBot="1">
      <c r="B92" s="80"/>
      <c r="C92" s="81"/>
      <c r="D92" s="81"/>
      <c r="E92" s="82"/>
      <c r="F92" s="83" t="s">
        <v>156</v>
      </c>
      <c r="G92" s="84" t="s">
        <v>45</v>
      </c>
      <c r="H92" s="84" t="s">
        <v>97</v>
      </c>
      <c r="I92" s="84" t="s">
        <v>96</v>
      </c>
      <c r="J92" s="84" t="s">
        <v>95</v>
      </c>
      <c r="K92" s="84" t="s">
        <v>94</v>
      </c>
      <c r="L92" s="84" t="s">
        <v>93</v>
      </c>
      <c r="M92" s="84" t="s">
        <v>46</v>
      </c>
      <c r="N92" s="85" t="s">
        <v>156</v>
      </c>
      <c r="O92" s="86" t="s">
        <v>42</v>
      </c>
      <c r="P92" s="86" t="s">
        <v>43</v>
      </c>
      <c r="Q92" s="11"/>
      <c r="AK92" s="6"/>
      <c r="AL92" s="6"/>
      <c r="AM92" s="6"/>
      <c r="AN92" s="6"/>
      <c r="AO92" s="6"/>
      <c r="AP92" s="6"/>
      <c r="AQ92" s="6"/>
      <c r="AR92" s="6"/>
    </row>
    <row r="93" spans="2:44" s="87" customFormat="1" ht="23" customHeight="1">
      <c r="B93" s="80"/>
      <c r="C93" s="88"/>
      <c r="D93" s="89">
        <v>1</v>
      </c>
      <c r="E93" s="90" t="s">
        <v>157</v>
      </c>
      <c r="F93" s="91" t="s">
        <v>82</v>
      </c>
      <c r="G93" s="92" t="s">
        <v>83</v>
      </c>
      <c r="H93" s="93" t="s">
        <v>84</v>
      </c>
      <c r="I93" s="93" t="s">
        <v>85</v>
      </c>
      <c r="J93" s="93" t="s">
        <v>86</v>
      </c>
      <c r="K93" s="93" t="s">
        <v>87</v>
      </c>
      <c r="L93" s="93" t="s">
        <v>88</v>
      </c>
      <c r="M93" s="94" t="s">
        <v>82</v>
      </c>
      <c r="N93" s="95" t="s">
        <v>82</v>
      </c>
      <c r="O93" s="96">
        <v>1</v>
      </c>
      <c r="P93" s="96">
        <v>22</v>
      </c>
      <c r="Q93" s="11"/>
      <c r="AK93" s="6"/>
      <c r="AL93" s="6"/>
      <c r="AM93" s="6"/>
      <c r="AN93" s="6"/>
      <c r="AO93" s="6"/>
      <c r="AP93" s="6"/>
      <c r="AQ93" s="6"/>
      <c r="AR93" s="6"/>
    </row>
    <row r="94" spans="2:44" s="87" customFormat="1" ht="23" customHeight="1">
      <c r="B94" s="80"/>
      <c r="C94" s="88"/>
      <c r="D94" s="89">
        <f>D93+1</f>
        <v>2</v>
      </c>
      <c r="E94" s="97" t="s">
        <v>89</v>
      </c>
      <c r="F94" s="98" t="s">
        <v>90</v>
      </c>
      <c r="G94" s="63" t="s">
        <v>168</v>
      </c>
      <c r="H94" s="99" t="s">
        <v>169</v>
      </c>
      <c r="I94" s="99" t="s">
        <v>170</v>
      </c>
      <c r="J94" s="99" t="s">
        <v>171</v>
      </c>
      <c r="K94" s="99" t="s">
        <v>172</v>
      </c>
      <c r="L94" s="99" t="s">
        <v>173</v>
      </c>
      <c r="M94" s="98" t="s">
        <v>174</v>
      </c>
      <c r="N94" s="100" t="s">
        <v>90</v>
      </c>
      <c r="O94" s="96">
        <f>O93+1</f>
        <v>2</v>
      </c>
      <c r="P94" s="96">
        <f>P93-1</f>
        <v>21</v>
      </c>
      <c r="Q94" s="11"/>
      <c r="AK94" s="6"/>
      <c r="AL94" s="6"/>
      <c r="AM94" s="6"/>
      <c r="AN94" s="6"/>
      <c r="AO94" s="6"/>
      <c r="AP94" s="6"/>
      <c r="AQ94" s="6"/>
      <c r="AR94" s="6"/>
    </row>
    <row r="95" spans="2:44" s="87" customFormat="1" ht="23" customHeight="1">
      <c r="B95" s="80"/>
      <c r="C95" s="88"/>
      <c r="D95" s="89">
        <f t="shared" ref="D95:D114" si="86">D94+1</f>
        <v>3</v>
      </c>
      <c r="E95" s="90" t="s">
        <v>192</v>
      </c>
      <c r="F95" s="91" t="s">
        <v>234</v>
      </c>
      <c r="G95" s="60" t="s">
        <v>38</v>
      </c>
      <c r="H95" s="101" t="s">
        <v>192</v>
      </c>
      <c r="I95" s="101" t="s">
        <v>37</v>
      </c>
      <c r="J95" s="101" t="s">
        <v>158</v>
      </c>
      <c r="K95" s="101" t="s">
        <v>159</v>
      </c>
      <c r="L95" s="101" t="s">
        <v>191</v>
      </c>
      <c r="M95" s="91" t="s">
        <v>36</v>
      </c>
      <c r="N95" s="95" t="s">
        <v>234</v>
      </c>
      <c r="O95" s="96">
        <f t="shared" ref="O95:O114" si="87">O94+1</f>
        <v>3</v>
      </c>
      <c r="P95" s="96">
        <f t="shared" ref="P95:P114" si="88">P94-1</f>
        <v>20</v>
      </c>
      <c r="Q95" s="11"/>
      <c r="AK95" s="6"/>
      <c r="AL95" s="6"/>
      <c r="AM95" s="6"/>
      <c r="AN95" s="6"/>
      <c r="AO95" s="6"/>
      <c r="AP95" s="6"/>
      <c r="AQ95" s="6"/>
      <c r="AR95" s="6"/>
    </row>
    <row r="96" spans="2:44" s="87" customFormat="1" ht="23" customHeight="1">
      <c r="B96" s="80"/>
      <c r="C96" s="88"/>
      <c r="D96" s="89">
        <f t="shared" si="86"/>
        <v>4</v>
      </c>
      <c r="E96" s="97" t="s">
        <v>175</v>
      </c>
      <c r="F96" s="98" t="s">
        <v>188</v>
      </c>
      <c r="G96" s="63" t="s">
        <v>232</v>
      </c>
      <c r="H96" s="99" t="s">
        <v>230</v>
      </c>
      <c r="I96" s="99" t="s">
        <v>188</v>
      </c>
      <c r="J96" s="99" t="s">
        <v>234</v>
      </c>
      <c r="K96" s="99" t="s">
        <v>233</v>
      </c>
      <c r="L96" s="99" t="s">
        <v>225</v>
      </c>
      <c r="M96" s="98" t="s">
        <v>31</v>
      </c>
      <c r="N96" s="100" t="s">
        <v>188</v>
      </c>
      <c r="O96" s="96">
        <f t="shared" si="87"/>
        <v>4</v>
      </c>
      <c r="P96" s="96">
        <f t="shared" si="88"/>
        <v>19</v>
      </c>
      <c r="Q96" s="11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</row>
    <row r="97" spans="2:44" s="87" customFormat="1" ht="23" customHeight="1">
      <c r="B97" s="80"/>
      <c r="C97" s="88"/>
      <c r="D97" s="89">
        <f t="shared" si="86"/>
        <v>5</v>
      </c>
      <c r="E97" s="90" t="s">
        <v>176</v>
      </c>
      <c r="F97" s="91" t="s">
        <v>230</v>
      </c>
      <c r="G97" s="60" t="s">
        <v>34</v>
      </c>
      <c r="H97" s="101" t="s">
        <v>190</v>
      </c>
      <c r="I97" s="101" t="s">
        <v>33</v>
      </c>
      <c r="J97" s="101" t="s">
        <v>32</v>
      </c>
      <c r="K97" s="101" t="s">
        <v>189</v>
      </c>
      <c r="L97" s="101" t="s">
        <v>30</v>
      </c>
      <c r="M97" s="91" t="s">
        <v>28</v>
      </c>
      <c r="N97" s="95" t="s">
        <v>230</v>
      </c>
      <c r="O97" s="96">
        <f t="shared" si="87"/>
        <v>5</v>
      </c>
      <c r="P97" s="96">
        <f t="shared" si="88"/>
        <v>18</v>
      </c>
      <c r="Q97" s="11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</row>
    <row r="98" spans="2:44" s="87" customFormat="1" ht="23" customHeight="1">
      <c r="B98" s="80"/>
      <c r="C98" s="88"/>
      <c r="D98" s="89">
        <f t="shared" si="86"/>
        <v>6</v>
      </c>
      <c r="E98" s="97" t="s">
        <v>177</v>
      </c>
      <c r="F98" s="98" t="s">
        <v>232</v>
      </c>
      <c r="G98" s="63" t="s">
        <v>192</v>
      </c>
      <c r="H98" s="99" t="s">
        <v>37</v>
      </c>
      <c r="I98" s="99" t="s">
        <v>158</v>
      </c>
      <c r="J98" s="99" t="s">
        <v>159</v>
      </c>
      <c r="K98" s="99" t="s">
        <v>191</v>
      </c>
      <c r="L98" s="99" t="s">
        <v>36</v>
      </c>
      <c r="M98" s="98" t="s">
        <v>35</v>
      </c>
      <c r="N98" s="100" t="s">
        <v>232</v>
      </c>
      <c r="O98" s="96">
        <f t="shared" si="87"/>
        <v>6</v>
      </c>
      <c r="P98" s="96">
        <f t="shared" si="88"/>
        <v>17</v>
      </c>
      <c r="Q98" s="11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</row>
    <row r="99" spans="2:44" s="87" customFormat="1" ht="23" customHeight="1">
      <c r="B99" s="80"/>
      <c r="C99" s="88"/>
      <c r="D99" s="89">
        <f t="shared" si="86"/>
        <v>7</v>
      </c>
      <c r="E99" s="90" t="s">
        <v>191</v>
      </c>
      <c r="F99" s="91" t="s">
        <v>28</v>
      </c>
      <c r="G99" s="60" t="s">
        <v>230</v>
      </c>
      <c r="H99" s="101" t="s">
        <v>188</v>
      </c>
      <c r="I99" s="101" t="s">
        <v>234</v>
      </c>
      <c r="J99" s="101" t="s">
        <v>233</v>
      </c>
      <c r="K99" s="101" t="s">
        <v>225</v>
      </c>
      <c r="L99" s="101" t="s">
        <v>31</v>
      </c>
      <c r="M99" s="91" t="s">
        <v>38</v>
      </c>
      <c r="N99" s="95" t="s">
        <v>28</v>
      </c>
      <c r="O99" s="96">
        <f t="shared" si="87"/>
        <v>7</v>
      </c>
      <c r="P99" s="96">
        <f t="shared" si="88"/>
        <v>16</v>
      </c>
      <c r="Q99" s="11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</row>
    <row r="100" spans="2:44" s="87" customFormat="1" ht="23" customHeight="1">
      <c r="B100" s="80"/>
      <c r="C100" s="88"/>
      <c r="D100" s="89">
        <f t="shared" si="86"/>
        <v>8</v>
      </c>
      <c r="E100" s="97" t="s">
        <v>92</v>
      </c>
      <c r="F100" s="98" t="s">
        <v>178</v>
      </c>
      <c r="G100" s="63" t="s">
        <v>179</v>
      </c>
      <c r="H100" s="99" t="s">
        <v>180</v>
      </c>
      <c r="I100" s="99" t="s">
        <v>181</v>
      </c>
      <c r="J100" s="99" t="s">
        <v>182</v>
      </c>
      <c r="K100" s="99" t="s">
        <v>178</v>
      </c>
      <c r="L100" s="99" t="s">
        <v>183</v>
      </c>
      <c r="M100" s="98" t="s">
        <v>184</v>
      </c>
      <c r="N100" s="100" t="s">
        <v>178</v>
      </c>
      <c r="O100" s="96">
        <f t="shared" si="87"/>
        <v>8</v>
      </c>
      <c r="P100" s="96">
        <f t="shared" si="88"/>
        <v>15</v>
      </c>
      <c r="Q100" s="11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</row>
    <row r="101" spans="2:44" s="87" customFormat="1" ht="23" customHeight="1">
      <c r="B101" s="80"/>
      <c r="C101" s="88"/>
      <c r="D101" s="89">
        <f t="shared" si="86"/>
        <v>9</v>
      </c>
      <c r="E101" s="90" t="s">
        <v>35</v>
      </c>
      <c r="F101" s="91" t="s">
        <v>189</v>
      </c>
      <c r="G101" s="60" t="s">
        <v>37</v>
      </c>
      <c r="H101" s="101" t="s">
        <v>158</v>
      </c>
      <c r="I101" s="101" t="s">
        <v>159</v>
      </c>
      <c r="J101" s="101" t="s">
        <v>191</v>
      </c>
      <c r="K101" s="101" t="s">
        <v>36</v>
      </c>
      <c r="L101" s="101" t="s">
        <v>35</v>
      </c>
      <c r="M101" s="91" t="s">
        <v>34</v>
      </c>
      <c r="N101" s="95" t="s">
        <v>189</v>
      </c>
      <c r="O101" s="96">
        <f t="shared" si="87"/>
        <v>9</v>
      </c>
      <c r="P101" s="96">
        <f t="shared" si="88"/>
        <v>14</v>
      </c>
      <c r="Q101" s="11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</row>
    <row r="102" spans="2:44" s="87" customFormat="1" ht="23" customHeight="1">
      <c r="B102" s="80"/>
      <c r="C102" s="88"/>
      <c r="D102" s="89">
        <f t="shared" si="86"/>
        <v>10</v>
      </c>
      <c r="E102" s="97" t="s">
        <v>185</v>
      </c>
      <c r="F102" s="98" t="s">
        <v>186</v>
      </c>
      <c r="G102" s="63" t="s">
        <v>187</v>
      </c>
      <c r="H102" s="99" t="s">
        <v>61</v>
      </c>
      <c r="I102" s="99" t="s">
        <v>62</v>
      </c>
      <c r="J102" s="99" t="s">
        <v>225</v>
      </c>
      <c r="K102" s="99" t="s">
        <v>31</v>
      </c>
      <c r="L102" s="99" t="s">
        <v>38</v>
      </c>
      <c r="M102" s="98" t="s">
        <v>192</v>
      </c>
      <c r="N102" s="100" t="s">
        <v>32</v>
      </c>
      <c r="O102" s="96">
        <f t="shared" si="87"/>
        <v>10</v>
      </c>
      <c r="P102" s="96">
        <f t="shared" si="88"/>
        <v>13</v>
      </c>
      <c r="Q102" s="11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</row>
    <row r="103" spans="2:44" s="87" customFormat="1" ht="23" customHeight="1">
      <c r="B103" s="80"/>
      <c r="C103" s="88"/>
      <c r="D103" s="89">
        <f t="shared" si="86"/>
        <v>11</v>
      </c>
      <c r="E103" s="90" t="s">
        <v>190</v>
      </c>
      <c r="F103" s="91" t="s">
        <v>33</v>
      </c>
      <c r="G103" s="60" t="s">
        <v>33</v>
      </c>
      <c r="H103" s="101" t="s">
        <v>32</v>
      </c>
      <c r="I103" s="101" t="s">
        <v>189</v>
      </c>
      <c r="J103" s="101" t="s">
        <v>30</v>
      </c>
      <c r="K103" s="101" t="s">
        <v>28</v>
      </c>
      <c r="L103" s="101" t="s">
        <v>232</v>
      </c>
      <c r="M103" s="91" t="s">
        <v>230</v>
      </c>
      <c r="N103" s="95" t="s">
        <v>33</v>
      </c>
      <c r="O103" s="96">
        <f t="shared" si="87"/>
        <v>11</v>
      </c>
      <c r="P103" s="96">
        <f t="shared" si="88"/>
        <v>12</v>
      </c>
      <c r="Q103" s="11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</row>
    <row r="104" spans="2:44" s="87" customFormat="1" ht="23" customHeight="1">
      <c r="B104" s="80"/>
      <c r="C104" s="88"/>
      <c r="D104" s="89">
        <f t="shared" si="86"/>
        <v>12</v>
      </c>
      <c r="E104" s="97" t="s">
        <v>33</v>
      </c>
      <c r="F104" s="98" t="s">
        <v>190</v>
      </c>
      <c r="G104" s="63" t="s">
        <v>158</v>
      </c>
      <c r="H104" s="99" t="s">
        <v>159</v>
      </c>
      <c r="I104" s="99" t="s">
        <v>191</v>
      </c>
      <c r="J104" s="99" t="s">
        <v>36</v>
      </c>
      <c r="K104" s="99" t="s">
        <v>35</v>
      </c>
      <c r="L104" s="99" t="s">
        <v>34</v>
      </c>
      <c r="M104" s="98" t="s">
        <v>190</v>
      </c>
      <c r="N104" s="100" t="s">
        <v>190</v>
      </c>
      <c r="O104" s="96">
        <f t="shared" si="87"/>
        <v>12</v>
      </c>
      <c r="P104" s="96">
        <f t="shared" si="88"/>
        <v>11</v>
      </c>
      <c r="Q104" s="11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</row>
    <row r="105" spans="2:44" s="87" customFormat="1" ht="23" customHeight="1">
      <c r="B105" s="80"/>
      <c r="C105" s="88"/>
      <c r="D105" s="89">
        <f t="shared" si="86"/>
        <v>13</v>
      </c>
      <c r="E105" s="90" t="s">
        <v>32</v>
      </c>
      <c r="F105" s="91" t="s">
        <v>34</v>
      </c>
      <c r="G105" s="60" t="s">
        <v>155</v>
      </c>
      <c r="H105" s="101" t="s">
        <v>233</v>
      </c>
      <c r="I105" s="101" t="s">
        <v>225</v>
      </c>
      <c r="J105" s="101" t="s">
        <v>31</v>
      </c>
      <c r="K105" s="101" t="s">
        <v>38</v>
      </c>
      <c r="L105" s="101" t="s">
        <v>192</v>
      </c>
      <c r="M105" s="91" t="s">
        <v>37</v>
      </c>
      <c r="N105" s="95" t="s">
        <v>34</v>
      </c>
      <c r="O105" s="96">
        <f t="shared" si="87"/>
        <v>13</v>
      </c>
      <c r="P105" s="96">
        <f t="shared" si="88"/>
        <v>10</v>
      </c>
      <c r="Q105" s="11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</row>
    <row r="106" spans="2:44" s="87" customFormat="1" ht="23" customHeight="1">
      <c r="B106" s="80"/>
      <c r="C106" s="88"/>
      <c r="D106" s="89">
        <f t="shared" si="86"/>
        <v>14</v>
      </c>
      <c r="E106" s="97" t="s">
        <v>189</v>
      </c>
      <c r="F106" s="98" t="s">
        <v>35</v>
      </c>
      <c r="G106" s="63" t="s">
        <v>32</v>
      </c>
      <c r="H106" s="99" t="s">
        <v>189</v>
      </c>
      <c r="I106" s="99" t="s">
        <v>30</v>
      </c>
      <c r="J106" s="99" t="s">
        <v>28</v>
      </c>
      <c r="K106" s="99" t="s">
        <v>232</v>
      </c>
      <c r="L106" s="99" t="s">
        <v>230</v>
      </c>
      <c r="M106" s="98" t="s">
        <v>188</v>
      </c>
      <c r="N106" s="100" t="s">
        <v>35</v>
      </c>
      <c r="O106" s="96">
        <f t="shared" si="87"/>
        <v>14</v>
      </c>
      <c r="P106" s="96">
        <f t="shared" si="88"/>
        <v>9</v>
      </c>
      <c r="Q106" s="11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</row>
    <row r="107" spans="2:44" s="87" customFormat="1" ht="23" customHeight="1">
      <c r="B107" s="80"/>
      <c r="C107" s="88"/>
      <c r="D107" s="89">
        <f t="shared" si="86"/>
        <v>15</v>
      </c>
      <c r="E107" s="90" t="s">
        <v>63</v>
      </c>
      <c r="F107" s="91" t="s">
        <v>64</v>
      </c>
      <c r="G107" s="60" t="s">
        <v>175</v>
      </c>
      <c r="H107" s="101" t="s">
        <v>65</v>
      </c>
      <c r="I107" s="101" t="s">
        <v>63</v>
      </c>
      <c r="J107" s="101" t="s">
        <v>66</v>
      </c>
      <c r="K107" s="101" t="s">
        <v>67</v>
      </c>
      <c r="L107" s="101" t="s">
        <v>160</v>
      </c>
      <c r="M107" s="91" t="s">
        <v>161</v>
      </c>
      <c r="N107" s="95" t="s">
        <v>64</v>
      </c>
      <c r="O107" s="96">
        <f t="shared" si="87"/>
        <v>15</v>
      </c>
      <c r="P107" s="96">
        <f t="shared" si="88"/>
        <v>8</v>
      </c>
      <c r="Q107" s="11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</row>
    <row r="108" spans="2:44" s="87" customFormat="1" ht="23" customHeight="1">
      <c r="B108" s="80"/>
      <c r="C108" s="88"/>
      <c r="D108" s="89">
        <f t="shared" si="86"/>
        <v>16</v>
      </c>
      <c r="E108" s="97" t="s">
        <v>28</v>
      </c>
      <c r="F108" s="98" t="s">
        <v>191</v>
      </c>
      <c r="G108" s="63" t="s">
        <v>233</v>
      </c>
      <c r="H108" s="99" t="s">
        <v>225</v>
      </c>
      <c r="I108" s="99" t="s">
        <v>31</v>
      </c>
      <c r="J108" s="99" t="s">
        <v>38</v>
      </c>
      <c r="K108" s="99" t="s">
        <v>192</v>
      </c>
      <c r="L108" s="99" t="s">
        <v>37</v>
      </c>
      <c r="M108" s="98" t="s">
        <v>158</v>
      </c>
      <c r="N108" s="100" t="s">
        <v>191</v>
      </c>
      <c r="O108" s="96">
        <f t="shared" si="87"/>
        <v>16</v>
      </c>
      <c r="P108" s="96">
        <f t="shared" si="88"/>
        <v>7</v>
      </c>
      <c r="Q108" s="11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</row>
    <row r="109" spans="2:44" s="87" customFormat="1" ht="23" customHeight="1">
      <c r="B109" s="80"/>
      <c r="C109" s="88"/>
      <c r="D109" s="89">
        <f t="shared" si="86"/>
        <v>17</v>
      </c>
      <c r="E109" s="90" t="s">
        <v>232</v>
      </c>
      <c r="F109" s="91" t="s">
        <v>159</v>
      </c>
      <c r="G109" s="60" t="s">
        <v>189</v>
      </c>
      <c r="H109" s="101" t="s">
        <v>30</v>
      </c>
      <c r="I109" s="101" t="s">
        <v>28</v>
      </c>
      <c r="J109" s="101" t="s">
        <v>232</v>
      </c>
      <c r="K109" s="101" t="s">
        <v>230</v>
      </c>
      <c r="L109" s="101" t="s">
        <v>188</v>
      </c>
      <c r="M109" s="91" t="s">
        <v>234</v>
      </c>
      <c r="N109" s="95" t="s">
        <v>159</v>
      </c>
      <c r="O109" s="96">
        <f t="shared" si="87"/>
        <v>17</v>
      </c>
      <c r="P109" s="96">
        <f t="shared" si="88"/>
        <v>6</v>
      </c>
      <c r="Q109" s="11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</row>
    <row r="110" spans="2:44" s="87" customFormat="1" ht="23" customHeight="1">
      <c r="B110" s="80"/>
      <c r="C110" s="88"/>
      <c r="D110" s="89">
        <f t="shared" si="86"/>
        <v>18</v>
      </c>
      <c r="E110" s="97" t="s">
        <v>230</v>
      </c>
      <c r="F110" s="98" t="s">
        <v>158</v>
      </c>
      <c r="G110" s="63" t="s">
        <v>191</v>
      </c>
      <c r="H110" s="99" t="s">
        <v>36</v>
      </c>
      <c r="I110" s="99" t="s">
        <v>35</v>
      </c>
      <c r="J110" s="99" t="s">
        <v>34</v>
      </c>
      <c r="K110" s="99" t="s">
        <v>190</v>
      </c>
      <c r="L110" s="99" t="s">
        <v>33</v>
      </c>
      <c r="M110" s="98" t="s">
        <v>32</v>
      </c>
      <c r="N110" s="100" t="s">
        <v>158</v>
      </c>
      <c r="O110" s="96">
        <f t="shared" si="87"/>
        <v>18</v>
      </c>
      <c r="P110" s="96">
        <f t="shared" si="88"/>
        <v>5</v>
      </c>
      <c r="Q110" s="11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</row>
    <row r="111" spans="2:44" s="87" customFormat="1" ht="23" customHeight="1">
      <c r="B111" s="80"/>
      <c r="C111" s="88"/>
      <c r="D111" s="89">
        <f t="shared" si="86"/>
        <v>19</v>
      </c>
      <c r="E111" s="90" t="s">
        <v>188</v>
      </c>
      <c r="F111" s="91" t="s">
        <v>37</v>
      </c>
      <c r="G111" s="60" t="s">
        <v>225</v>
      </c>
      <c r="H111" s="101" t="s">
        <v>31</v>
      </c>
      <c r="I111" s="101" t="s">
        <v>38</v>
      </c>
      <c r="J111" s="101" t="s">
        <v>192</v>
      </c>
      <c r="K111" s="101" t="s">
        <v>37</v>
      </c>
      <c r="L111" s="101" t="s">
        <v>158</v>
      </c>
      <c r="M111" s="91" t="s">
        <v>159</v>
      </c>
      <c r="N111" s="95" t="s">
        <v>37</v>
      </c>
      <c r="O111" s="96">
        <f t="shared" si="87"/>
        <v>19</v>
      </c>
      <c r="P111" s="96">
        <f t="shared" si="88"/>
        <v>4</v>
      </c>
      <c r="Q111" s="11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</row>
    <row r="112" spans="2:44" s="87" customFormat="1" ht="23" customHeight="1">
      <c r="B112" s="80"/>
      <c r="C112" s="88"/>
      <c r="D112" s="89">
        <f t="shared" si="86"/>
        <v>20</v>
      </c>
      <c r="E112" s="97" t="s">
        <v>234</v>
      </c>
      <c r="F112" s="98" t="s">
        <v>192</v>
      </c>
      <c r="G112" s="63" t="s">
        <v>30</v>
      </c>
      <c r="H112" s="99" t="s">
        <v>28</v>
      </c>
      <c r="I112" s="99" t="s">
        <v>232</v>
      </c>
      <c r="J112" s="99" t="s">
        <v>230</v>
      </c>
      <c r="K112" s="99" t="s">
        <v>188</v>
      </c>
      <c r="L112" s="99" t="s">
        <v>234</v>
      </c>
      <c r="M112" s="98" t="s">
        <v>233</v>
      </c>
      <c r="N112" s="100" t="s">
        <v>192</v>
      </c>
      <c r="O112" s="96">
        <f t="shared" si="87"/>
        <v>20</v>
      </c>
      <c r="P112" s="96">
        <f t="shared" si="88"/>
        <v>3</v>
      </c>
      <c r="Q112" s="11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</row>
    <row r="113" spans="2:44" s="87" customFormat="1" ht="23" customHeight="1">
      <c r="B113" s="80"/>
      <c r="C113" s="88"/>
      <c r="D113" s="89">
        <f t="shared" si="86"/>
        <v>21</v>
      </c>
      <c r="E113" s="90" t="s">
        <v>233</v>
      </c>
      <c r="F113" s="91" t="s">
        <v>38</v>
      </c>
      <c r="G113" s="60" t="s">
        <v>36</v>
      </c>
      <c r="H113" s="101" t="s">
        <v>35</v>
      </c>
      <c r="I113" s="101" t="s">
        <v>34</v>
      </c>
      <c r="J113" s="101" t="s">
        <v>190</v>
      </c>
      <c r="K113" s="101" t="s">
        <v>33</v>
      </c>
      <c r="L113" s="101" t="s">
        <v>32</v>
      </c>
      <c r="M113" s="91" t="s">
        <v>189</v>
      </c>
      <c r="N113" s="95" t="s">
        <v>38</v>
      </c>
      <c r="O113" s="96">
        <f t="shared" si="87"/>
        <v>21</v>
      </c>
      <c r="P113" s="96">
        <f t="shared" si="88"/>
        <v>2</v>
      </c>
      <c r="Q113" s="11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</row>
    <row r="114" spans="2:44" s="87" customFormat="1" ht="23" customHeight="1">
      <c r="B114" s="80"/>
      <c r="C114" s="88"/>
      <c r="D114" s="89">
        <f t="shared" si="86"/>
        <v>22</v>
      </c>
      <c r="E114" s="97" t="s">
        <v>162</v>
      </c>
      <c r="F114" s="98" t="s">
        <v>163</v>
      </c>
      <c r="G114" s="63" t="s">
        <v>163</v>
      </c>
      <c r="H114" s="99" t="s">
        <v>164</v>
      </c>
      <c r="I114" s="99" t="s">
        <v>165</v>
      </c>
      <c r="J114" s="99" t="s">
        <v>166</v>
      </c>
      <c r="K114" s="99" t="s">
        <v>167</v>
      </c>
      <c r="L114" s="99" t="s">
        <v>50</v>
      </c>
      <c r="M114" s="98" t="s">
        <v>51</v>
      </c>
      <c r="N114" s="100" t="s">
        <v>163</v>
      </c>
      <c r="O114" s="96">
        <f t="shared" si="87"/>
        <v>22</v>
      </c>
      <c r="P114" s="96">
        <f t="shared" si="88"/>
        <v>1</v>
      </c>
      <c r="Q114" s="11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</row>
    <row r="115" spans="2:44" s="87" customFormat="1" ht="40" customHeight="1" thickBot="1">
      <c r="B115" s="80"/>
      <c r="C115" s="81"/>
      <c r="D115" s="88"/>
      <c r="E115" s="102" t="s">
        <v>52</v>
      </c>
      <c r="F115" s="103"/>
      <c r="G115" s="104" t="s">
        <v>46</v>
      </c>
      <c r="H115" s="104" t="s">
        <v>93</v>
      </c>
      <c r="I115" s="104" t="s">
        <v>94</v>
      </c>
      <c r="J115" s="104" t="s">
        <v>95</v>
      </c>
      <c r="K115" s="104" t="s">
        <v>96</v>
      </c>
      <c r="L115" s="104" t="s">
        <v>97</v>
      </c>
      <c r="M115" s="104" t="s">
        <v>45</v>
      </c>
      <c r="N115" s="105"/>
      <c r="O115" s="86"/>
      <c r="P115" s="86"/>
      <c r="Q115" s="11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</row>
    <row r="116" spans="2:44" ht="21" customHeight="1">
      <c r="B116" s="15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11"/>
    </row>
    <row r="117" spans="2:44" ht="21" customHeight="1">
      <c r="B117" s="15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11"/>
    </row>
    <row r="118" spans="2:44" ht="21" customHeight="1" thickBot="1">
      <c r="B118" s="106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8"/>
    </row>
    <row r="122" spans="2:44" ht="17" hidden="1" thickBot="1"/>
    <row r="123" spans="2:44" ht="31" hidden="1" customHeight="1" thickBot="1">
      <c r="E123" s="109" t="s">
        <v>120</v>
      </c>
      <c r="F123" s="110" t="s">
        <v>121</v>
      </c>
      <c r="G123" s="111" t="s">
        <v>46</v>
      </c>
      <c r="H123" s="111" t="s">
        <v>93</v>
      </c>
      <c r="I123" s="111" t="s">
        <v>197</v>
      </c>
      <c r="J123" s="111" t="s">
        <v>95</v>
      </c>
      <c r="K123" s="111" t="s">
        <v>96</v>
      </c>
      <c r="L123" s="111" t="s">
        <v>97</v>
      </c>
      <c r="M123" s="112" t="s">
        <v>45</v>
      </c>
      <c r="N123" s="113" t="s">
        <v>210</v>
      </c>
      <c r="O123" s="113" t="s">
        <v>209</v>
      </c>
    </row>
    <row r="124" spans="2:44" ht="24" hidden="1" customHeight="1">
      <c r="D124" s="88">
        <v>1</v>
      </c>
      <c r="E124" s="114" t="s">
        <v>19</v>
      </c>
      <c r="F124" s="115" t="s">
        <v>24</v>
      </c>
      <c r="G124" s="116" t="str">
        <f>G114</f>
        <v>t</v>
      </c>
      <c r="H124" s="116" t="str">
        <f t="shared" ref="H124:M124" si="89">H114</f>
        <v>s</v>
      </c>
      <c r="I124" s="116" t="str">
        <f t="shared" si="89"/>
        <v>r</v>
      </c>
      <c r="J124" s="116" t="str">
        <f t="shared" si="89"/>
        <v>q</v>
      </c>
      <c r="K124" s="116" t="str">
        <f t="shared" si="89"/>
        <v>j</v>
      </c>
      <c r="L124" s="116" t="str">
        <f t="shared" si="89"/>
        <v>p</v>
      </c>
      <c r="M124" s="116" t="str">
        <f t="shared" si="89"/>
        <v>i</v>
      </c>
      <c r="N124" s="117">
        <v>1</v>
      </c>
      <c r="O124" s="117">
        <v>22</v>
      </c>
    </row>
    <row r="125" spans="2:44" ht="24" hidden="1" customHeight="1">
      <c r="D125" s="88">
        <f>D124+1</f>
        <v>2</v>
      </c>
      <c r="E125" s="97" t="s">
        <v>23</v>
      </c>
      <c r="F125" s="98" t="s">
        <v>136</v>
      </c>
      <c r="G125" s="63" t="str">
        <f>G113</f>
        <v>c</v>
      </c>
      <c r="H125" s="63" t="str">
        <f t="shared" ref="H125:M125" si="90">H113</f>
        <v>n</v>
      </c>
      <c r="I125" s="63" t="str">
        <f t="shared" si="90"/>
        <v>m</v>
      </c>
      <c r="J125" s="63" t="str">
        <f t="shared" si="90"/>
        <v>l</v>
      </c>
      <c r="K125" s="63" t="str">
        <f t="shared" si="90"/>
        <v>k</v>
      </c>
      <c r="L125" s="63" t="str">
        <f t="shared" si="90"/>
        <v>y</v>
      </c>
      <c r="M125" s="63" t="str">
        <f t="shared" si="90"/>
        <v>u</v>
      </c>
      <c r="N125" s="118">
        <f>N124+1</f>
        <v>2</v>
      </c>
      <c r="O125" s="118">
        <f>O124-1</f>
        <v>21</v>
      </c>
    </row>
    <row r="126" spans="2:44" ht="24" hidden="1" customHeight="1">
      <c r="D126" s="88">
        <f t="shared" ref="D126:D145" si="91">D125+1</f>
        <v>3</v>
      </c>
      <c r="E126" s="114" t="s">
        <v>147</v>
      </c>
      <c r="F126" s="115" t="s">
        <v>234</v>
      </c>
      <c r="G126" s="116" t="str">
        <f>G112</f>
        <v>x</v>
      </c>
      <c r="H126" s="116" t="str">
        <f t="shared" ref="H126:M126" si="92">H112</f>
        <v>z</v>
      </c>
      <c r="I126" s="116" t="str">
        <f t="shared" si="92"/>
        <v>v</v>
      </c>
      <c r="J126" s="116" t="str">
        <f t="shared" si="92"/>
        <v>h</v>
      </c>
      <c r="K126" s="116" t="str">
        <f t="shared" si="92"/>
        <v>d</v>
      </c>
      <c r="L126" s="116" t="str">
        <f t="shared" si="92"/>
        <v>g</v>
      </c>
      <c r="M126" s="116" t="str">
        <f t="shared" si="92"/>
        <v>b</v>
      </c>
      <c r="N126" s="117">
        <f t="shared" ref="N126:N145" si="93">N125+1</f>
        <v>3</v>
      </c>
      <c r="O126" s="117">
        <f t="shared" ref="O126:O145" si="94">O125-1</f>
        <v>20</v>
      </c>
    </row>
    <row r="127" spans="2:44" ht="24" hidden="1" customHeight="1">
      <c r="D127" s="88">
        <f t="shared" si="91"/>
        <v>4</v>
      </c>
      <c r="E127" s="97" t="s">
        <v>25</v>
      </c>
      <c r="F127" s="98" t="s">
        <v>188</v>
      </c>
      <c r="G127" s="63" t="str">
        <f>G111</f>
        <v>a</v>
      </c>
      <c r="H127" s="63" t="str">
        <f t="shared" ref="H127:M127" si="95">H111</f>
        <v>t</v>
      </c>
      <c r="I127" s="63" t="str">
        <f t="shared" si="95"/>
        <v>s</v>
      </c>
      <c r="J127" s="63" t="str">
        <f t="shared" si="95"/>
        <v>r</v>
      </c>
      <c r="K127" s="63" t="str">
        <f t="shared" si="95"/>
        <v>q</v>
      </c>
      <c r="L127" s="63" t="str">
        <f t="shared" si="95"/>
        <v>j</v>
      </c>
      <c r="M127" s="63" t="str">
        <f t="shared" si="95"/>
        <v>p</v>
      </c>
      <c r="N127" s="118">
        <f t="shared" si="93"/>
        <v>4</v>
      </c>
      <c r="O127" s="118">
        <f t="shared" si="94"/>
        <v>19</v>
      </c>
    </row>
    <row r="128" spans="2:44" ht="24" hidden="1" customHeight="1">
      <c r="D128" s="88">
        <f t="shared" si="91"/>
        <v>5</v>
      </c>
      <c r="E128" s="114" t="s">
        <v>176</v>
      </c>
      <c r="F128" s="115" t="s">
        <v>230</v>
      </c>
      <c r="G128" s="116" t="str">
        <f>G110</f>
        <v>i</v>
      </c>
      <c r="H128" s="116" t="str">
        <f t="shared" ref="H128:M128" si="96">H110</f>
        <v>c</v>
      </c>
      <c r="I128" s="116" t="str">
        <f t="shared" si="96"/>
        <v>n</v>
      </c>
      <c r="J128" s="116" t="str">
        <f t="shared" si="96"/>
        <v>m</v>
      </c>
      <c r="K128" s="116" t="str">
        <f t="shared" si="96"/>
        <v>l</v>
      </c>
      <c r="L128" s="116" t="str">
        <f t="shared" si="96"/>
        <v>k</v>
      </c>
      <c r="M128" s="116" t="str">
        <f t="shared" si="96"/>
        <v>y</v>
      </c>
      <c r="N128" s="117">
        <f t="shared" si="93"/>
        <v>5</v>
      </c>
      <c r="O128" s="117">
        <f t="shared" si="94"/>
        <v>18</v>
      </c>
    </row>
    <row r="129" spans="4:15" ht="24" hidden="1" customHeight="1">
      <c r="D129" s="88">
        <f t="shared" si="91"/>
        <v>6</v>
      </c>
      <c r="E129" s="97" t="s">
        <v>25</v>
      </c>
      <c r="F129" s="98" t="s">
        <v>232</v>
      </c>
      <c r="G129" s="63" t="str">
        <f>G109</f>
        <v>u</v>
      </c>
      <c r="H129" s="63" t="str">
        <f t="shared" ref="H129:M129" si="97">H109</f>
        <v>x</v>
      </c>
      <c r="I129" s="63" t="str">
        <f t="shared" si="97"/>
        <v>z</v>
      </c>
      <c r="J129" s="63" t="str">
        <f t="shared" si="97"/>
        <v>v</v>
      </c>
      <c r="K129" s="63" t="str">
        <f t="shared" si="97"/>
        <v>h</v>
      </c>
      <c r="L129" s="63" t="str">
        <f t="shared" si="97"/>
        <v>d</v>
      </c>
      <c r="M129" s="63" t="str">
        <f t="shared" si="97"/>
        <v>g</v>
      </c>
      <c r="N129" s="118">
        <f t="shared" si="93"/>
        <v>6</v>
      </c>
      <c r="O129" s="118">
        <f t="shared" si="94"/>
        <v>17</v>
      </c>
    </row>
    <row r="130" spans="4:15" ht="24" hidden="1" customHeight="1">
      <c r="D130" s="88">
        <f t="shared" si="91"/>
        <v>7</v>
      </c>
      <c r="E130" s="114" t="s">
        <v>191</v>
      </c>
      <c r="F130" s="115" t="s">
        <v>28</v>
      </c>
      <c r="G130" s="116" t="str">
        <f>G108</f>
        <v>b</v>
      </c>
      <c r="H130" s="116" t="str">
        <f t="shared" ref="H130:M130" si="98">H108</f>
        <v>a</v>
      </c>
      <c r="I130" s="116" t="str">
        <f t="shared" si="98"/>
        <v>t</v>
      </c>
      <c r="J130" s="116" t="str">
        <f t="shared" si="98"/>
        <v>s</v>
      </c>
      <c r="K130" s="116" t="str">
        <f t="shared" si="98"/>
        <v>r</v>
      </c>
      <c r="L130" s="116" t="str">
        <f t="shared" si="98"/>
        <v>q</v>
      </c>
      <c r="M130" s="116" t="str">
        <f t="shared" si="98"/>
        <v>j</v>
      </c>
      <c r="N130" s="117">
        <f t="shared" si="93"/>
        <v>7</v>
      </c>
      <c r="O130" s="117">
        <f t="shared" si="94"/>
        <v>16</v>
      </c>
    </row>
    <row r="131" spans="4:15" ht="24" hidden="1" customHeight="1">
      <c r="D131" s="88">
        <f t="shared" si="91"/>
        <v>8</v>
      </c>
      <c r="E131" s="97" t="s">
        <v>64</v>
      </c>
      <c r="F131" s="98" t="s">
        <v>174</v>
      </c>
      <c r="G131" s="63" t="str">
        <f>G107</f>
        <v>p</v>
      </c>
      <c r="H131" s="63" t="str">
        <f t="shared" ref="H131:M131" si="99">H107</f>
        <v>i</v>
      </c>
      <c r="I131" s="63" t="str">
        <f t="shared" si="99"/>
        <v>x</v>
      </c>
      <c r="J131" s="63" t="str">
        <f t="shared" si="99"/>
        <v>n</v>
      </c>
      <c r="K131" s="63" t="str">
        <f t="shared" si="99"/>
        <v>m</v>
      </c>
      <c r="L131" s="63" t="str">
        <f t="shared" si="99"/>
        <v>l</v>
      </c>
      <c r="M131" s="63" t="str">
        <f t="shared" si="99"/>
        <v>k</v>
      </c>
      <c r="N131" s="118">
        <f t="shared" si="93"/>
        <v>8</v>
      </c>
      <c r="O131" s="118">
        <f t="shared" si="94"/>
        <v>15</v>
      </c>
    </row>
    <row r="132" spans="4:15" ht="24" hidden="1" customHeight="1">
      <c r="D132" s="88">
        <f t="shared" si="91"/>
        <v>9</v>
      </c>
      <c r="E132" s="114" t="s">
        <v>168</v>
      </c>
      <c r="F132" s="115" t="s">
        <v>189</v>
      </c>
      <c r="G132" s="116" t="str">
        <f>G106</f>
        <v>y</v>
      </c>
      <c r="H132" s="116" t="str">
        <f t="shared" ref="H132:M132" si="100">H106</f>
        <v>u</v>
      </c>
      <c r="I132" s="116" t="str">
        <f t="shared" si="100"/>
        <v>x</v>
      </c>
      <c r="J132" s="116" t="str">
        <f t="shared" si="100"/>
        <v>z</v>
      </c>
      <c r="K132" s="116" t="str">
        <f t="shared" si="100"/>
        <v>v</v>
      </c>
      <c r="L132" s="116" t="str">
        <f t="shared" si="100"/>
        <v>h</v>
      </c>
      <c r="M132" s="116" t="str">
        <f t="shared" si="100"/>
        <v>d</v>
      </c>
      <c r="N132" s="117">
        <f t="shared" si="93"/>
        <v>9</v>
      </c>
      <c r="O132" s="117">
        <f t="shared" si="94"/>
        <v>14</v>
      </c>
    </row>
    <row r="133" spans="4:15" ht="24" hidden="1" customHeight="1">
      <c r="D133" s="88">
        <f t="shared" si="91"/>
        <v>10</v>
      </c>
      <c r="E133" s="97" t="s">
        <v>22</v>
      </c>
      <c r="F133" s="98" t="s">
        <v>20</v>
      </c>
      <c r="G133" s="63" t="str">
        <f>G105</f>
        <v>g</v>
      </c>
      <c r="H133" s="63" t="str">
        <f t="shared" ref="H133:M133" si="101">H105</f>
        <v>b</v>
      </c>
      <c r="I133" s="63" t="str">
        <f t="shared" si="101"/>
        <v>a</v>
      </c>
      <c r="J133" s="63" t="str">
        <f t="shared" si="101"/>
        <v>t</v>
      </c>
      <c r="K133" s="63" t="str">
        <f t="shared" si="101"/>
        <v>s</v>
      </c>
      <c r="L133" s="63" t="str">
        <f t="shared" si="101"/>
        <v>r</v>
      </c>
      <c r="M133" s="63" t="str">
        <f t="shared" si="101"/>
        <v>q</v>
      </c>
      <c r="N133" s="118">
        <f t="shared" si="93"/>
        <v>10</v>
      </c>
      <c r="O133" s="118">
        <f t="shared" si="94"/>
        <v>13</v>
      </c>
    </row>
    <row r="134" spans="4:15" ht="24" hidden="1" customHeight="1">
      <c r="D134" s="88">
        <f t="shared" si="91"/>
        <v>11</v>
      </c>
      <c r="E134" s="114" t="s">
        <v>190</v>
      </c>
      <c r="F134" s="115" t="s">
        <v>33</v>
      </c>
      <c r="G134" s="116" t="str">
        <f>G104</f>
        <v>j</v>
      </c>
      <c r="H134" s="116" t="str">
        <f t="shared" ref="H134:M134" si="102">H104</f>
        <v>p</v>
      </c>
      <c r="I134" s="116" t="str">
        <f t="shared" si="102"/>
        <v>i</v>
      </c>
      <c r="J134" s="116" t="str">
        <f t="shared" si="102"/>
        <v>c</v>
      </c>
      <c r="K134" s="116" t="str">
        <f t="shared" si="102"/>
        <v>n</v>
      </c>
      <c r="L134" s="116" t="str">
        <f t="shared" si="102"/>
        <v>m</v>
      </c>
      <c r="M134" s="116" t="str">
        <f t="shared" si="102"/>
        <v>l</v>
      </c>
      <c r="N134" s="117">
        <f t="shared" si="93"/>
        <v>11</v>
      </c>
      <c r="O134" s="117">
        <f t="shared" si="94"/>
        <v>12</v>
      </c>
    </row>
    <row r="135" spans="4:15" ht="24" hidden="1" customHeight="1">
      <c r="D135" s="88">
        <f t="shared" si="91"/>
        <v>12</v>
      </c>
      <c r="E135" s="97" t="s">
        <v>33</v>
      </c>
      <c r="F135" s="98" t="s">
        <v>190</v>
      </c>
      <c r="G135" s="63" t="str">
        <f>G103</f>
        <v>k</v>
      </c>
      <c r="H135" s="63" t="str">
        <f t="shared" ref="H135:M135" si="103">H103</f>
        <v>y</v>
      </c>
      <c r="I135" s="63" t="str">
        <f t="shared" si="103"/>
        <v>u</v>
      </c>
      <c r="J135" s="63" t="str">
        <f t="shared" si="103"/>
        <v>x</v>
      </c>
      <c r="K135" s="63" t="str">
        <f t="shared" si="103"/>
        <v>z</v>
      </c>
      <c r="L135" s="63" t="str">
        <f t="shared" si="103"/>
        <v>v</v>
      </c>
      <c r="M135" s="63" t="str">
        <f t="shared" si="103"/>
        <v>h</v>
      </c>
      <c r="N135" s="118">
        <f t="shared" si="93"/>
        <v>12</v>
      </c>
      <c r="O135" s="118">
        <f t="shared" si="94"/>
        <v>11</v>
      </c>
    </row>
    <row r="136" spans="4:15" ht="24" hidden="1" customHeight="1">
      <c r="D136" s="88">
        <f t="shared" si="91"/>
        <v>13</v>
      </c>
      <c r="E136" s="114" t="s">
        <v>32</v>
      </c>
      <c r="F136" s="115" t="s">
        <v>34</v>
      </c>
      <c r="G136" s="116" t="str">
        <f>G102</f>
        <v>d</v>
      </c>
      <c r="H136" s="116" t="str">
        <f t="shared" ref="H136:M136" si="104">H102</f>
        <v>g</v>
      </c>
      <c r="I136" s="116" t="str">
        <f t="shared" si="104"/>
        <v>b</v>
      </c>
      <c r="J136" s="116" t="str">
        <f t="shared" si="104"/>
        <v>a</v>
      </c>
      <c r="K136" s="116" t="str">
        <f t="shared" si="104"/>
        <v>t</v>
      </c>
      <c r="L136" s="116" t="str">
        <f t="shared" si="104"/>
        <v>s</v>
      </c>
      <c r="M136" s="116" t="str">
        <f t="shared" si="104"/>
        <v>r</v>
      </c>
      <c r="N136" s="117">
        <f t="shared" si="93"/>
        <v>13</v>
      </c>
      <c r="O136" s="117">
        <f t="shared" si="94"/>
        <v>10</v>
      </c>
    </row>
    <row r="137" spans="4:15" ht="24" hidden="1" customHeight="1">
      <c r="D137" s="88">
        <f t="shared" si="91"/>
        <v>14</v>
      </c>
      <c r="E137" s="97" t="s">
        <v>189</v>
      </c>
      <c r="F137" s="98" t="s">
        <v>168</v>
      </c>
      <c r="G137" s="63" t="str">
        <f>G101</f>
        <v>q</v>
      </c>
      <c r="H137" s="63" t="str">
        <f t="shared" ref="H137:M137" si="105">H101</f>
        <v>j</v>
      </c>
      <c r="I137" s="63" t="str">
        <f t="shared" si="105"/>
        <v>p</v>
      </c>
      <c r="J137" s="63" t="str">
        <f t="shared" si="105"/>
        <v>i</v>
      </c>
      <c r="K137" s="63" t="str">
        <f t="shared" si="105"/>
        <v>c</v>
      </c>
      <c r="L137" s="63" t="str">
        <f t="shared" si="105"/>
        <v>n</v>
      </c>
      <c r="M137" s="63" t="str">
        <f t="shared" si="105"/>
        <v>m</v>
      </c>
      <c r="N137" s="118">
        <f t="shared" si="93"/>
        <v>14</v>
      </c>
      <c r="O137" s="118">
        <f t="shared" si="94"/>
        <v>9</v>
      </c>
    </row>
    <row r="138" spans="4:15" ht="24" hidden="1" customHeight="1">
      <c r="D138" s="88">
        <f t="shared" si="91"/>
        <v>15</v>
      </c>
      <c r="E138" s="114" t="s">
        <v>174</v>
      </c>
      <c r="F138" s="115" t="s">
        <v>64</v>
      </c>
      <c r="G138" s="116" t="str">
        <f>G100</f>
        <v>l</v>
      </c>
      <c r="H138" s="116" t="str">
        <f t="shared" ref="H138:M138" si="106">H100</f>
        <v>k</v>
      </c>
      <c r="I138" s="116" t="str">
        <f t="shared" si="106"/>
        <v>y</v>
      </c>
      <c r="J138" s="116" t="str">
        <f t="shared" si="106"/>
        <v>u</v>
      </c>
      <c r="K138" s="116" t="str">
        <f t="shared" si="106"/>
        <v>x</v>
      </c>
      <c r="L138" s="116" t="str">
        <f t="shared" si="106"/>
        <v>z</v>
      </c>
      <c r="M138" s="116" t="str">
        <f t="shared" si="106"/>
        <v>v</v>
      </c>
      <c r="N138" s="117">
        <f t="shared" si="93"/>
        <v>15</v>
      </c>
      <c r="O138" s="117">
        <f t="shared" si="94"/>
        <v>8</v>
      </c>
    </row>
    <row r="139" spans="4:15" ht="24" hidden="1" customHeight="1">
      <c r="D139" s="88">
        <f t="shared" si="91"/>
        <v>16</v>
      </c>
      <c r="E139" s="97" t="s">
        <v>28</v>
      </c>
      <c r="F139" s="98" t="s">
        <v>191</v>
      </c>
      <c r="G139" s="63" t="str">
        <f>G99</f>
        <v>h</v>
      </c>
      <c r="H139" s="63" t="str">
        <f t="shared" ref="H139:M139" si="107">H99</f>
        <v>d</v>
      </c>
      <c r="I139" s="63" t="str">
        <f t="shared" si="107"/>
        <v>g</v>
      </c>
      <c r="J139" s="63" t="str">
        <f t="shared" si="107"/>
        <v>b</v>
      </c>
      <c r="K139" s="63" t="str">
        <f t="shared" si="107"/>
        <v>a</v>
      </c>
      <c r="L139" s="63" t="str">
        <f t="shared" si="107"/>
        <v>t</v>
      </c>
      <c r="M139" s="63" t="str">
        <f t="shared" si="107"/>
        <v>s</v>
      </c>
      <c r="N139" s="118">
        <f t="shared" si="93"/>
        <v>16</v>
      </c>
      <c r="O139" s="118">
        <f t="shared" si="94"/>
        <v>7</v>
      </c>
    </row>
    <row r="140" spans="4:15" ht="24" hidden="1" customHeight="1">
      <c r="D140" s="88">
        <f t="shared" si="91"/>
        <v>17</v>
      </c>
      <c r="E140" s="114" t="s">
        <v>232</v>
      </c>
      <c r="F140" s="115" t="s">
        <v>159</v>
      </c>
      <c r="G140" s="116" t="str">
        <f>G98</f>
        <v>r</v>
      </c>
      <c r="H140" s="116" t="str">
        <f t="shared" ref="H140:M140" si="108">H98</f>
        <v>q</v>
      </c>
      <c r="I140" s="116" t="str">
        <f t="shared" si="108"/>
        <v>j</v>
      </c>
      <c r="J140" s="116" t="str">
        <f t="shared" si="108"/>
        <v>p</v>
      </c>
      <c r="K140" s="116" t="str">
        <f t="shared" si="108"/>
        <v>i</v>
      </c>
      <c r="L140" s="116" t="str">
        <f t="shared" si="108"/>
        <v>c</v>
      </c>
      <c r="M140" s="116" t="str">
        <f t="shared" si="108"/>
        <v>n</v>
      </c>
      <c r="N140" s="117">
        <f t="shared" si="93"/>
        <v>17</v>
      </c>
      <c r="O140" s="117">
        <f t="shared" si="94"/>
        <v>6</v>
      </c>
    </row>
    <row r="141" spans="4:15" ht="24" hidden="1" customHeight="1">
      <c r="D141" s="88">
        <f t="shared" si="91"/>
        <v>18</v>
      </c>
      <c r="E141" s="97" t="s">
        <v>230</v>
      </c>
      <c r="F141" s="98" t="s">
        <v>158</v>
      </c>
      <c r="G141" s="63" t="str">
        <f>G97</f>
        <v>m</v>
      </c>
      <c r="H141" s="63" t="str">
        <f t="shared" ref="H141:M141" si="109">H97</f>
        <v>l</v>
      </c>
      <c r="I141" s="63" t="str">
        <f t="shared" si="109"/>
        <v>k</v>
      </c>
      <c r="J141" s="63" t="str">
        <f t="shared" si="109"/>
        <v>y</v>
      </c>
      <c r="K141" s="63" t="str">
        <f t="shared" si="109"/>
        <v>u</v>
      </c>
      <c r="L141" s="63" t="str">
        <f t="shared" si="109"/>
        <v>x</v>
      </c>
      <c r="M141" s="63" t="str">
        <f t="shared" si="109"/>
        <v>z</v>
      </c>
      <c r="N141" s="118">
        <f t="shared" si="93"/>
        <v>18</v>
      </c>
      <c r="O141" s="118">
        <f t="shared" si="94"/>
        <v>5</v>
      </c>
    </row>
    <row r="142" spans="4:15" ht="24" hidden="1" customHeight="1">
      <c r="D142" s="88">
        <f t="shared" si="91"/>
        <v>19</v>
      </c>
      <c r="E142" s="114" t="s">
        <v>188</v>
      </c>
      <c r="F142" s="115" t="s">
        <v>37</v>
      </c>
      <c r="G142" s="116" t="str">
        <f>G96</f>
        <v>v</v>
      </c>
      <c r="H142" s="116" t="str">
        <f t="shared" ref="H142:M142" si="110">H96</f>
        <v>h</v>
      </c>
      <c r="I142" s="116" t="str">
        <f t="shared" si="110"/>
        <v>d</v>
      </c>
      <c r="J142" s="116" t="str">
        <f t="shared" si="110"/>
        <v>g</v>
      </c>
      <c r="K142" s="116" t="str">
        <f t="shared" si="110"/>
        <v>b</v>
      </c>
      <c r="L142" s="116" t="str">
        <f t="shared" si="110"/>
        <v>a</v>
      </c>
      <c r="M142" s="116" t="str">
        <f t="shared" si="110"/>
        <v>t</v>
      </c>
      <c r="N142" s="117">
        <f t="shared" si="93"/>
        <v>19</v>
      </c>
      <c r="O142" s="117">
        <f t="shared" si="94"/>
        <v>4</v>
      </c>
    </row>
    <row r="143" spans="4:15" ht="24" hidden="1" customHeight="1">
      <c r="D143" s="88">
        <f t="shared" si="91"/>
        <v>20</v>
      </c>
      <c r="E143" s="97" t="s">
        <v>234</v>
      </c>
      <c r="F143" s="98" t="s">
        <v>147</v>
      </c>
      <c r="G143" s="63" t="str">
        <f>G95</f>
        <v>s</v>
      </c>
      <c r="H143" s="63" t="str">
        <f t="shared" ref="H143:M143" si="111">H95</f>
        <v>r</v>
      </c>
      <c r="I143" s="63" t="str">
        <f t="shared" si="111"/>
        <v>q</v>
      </c>
      <c r="J143" s="63" t="str">
        <f t="shared" si="111"/>
        <v>j</v>
      </c>
      <c r="K143" s="63" t="str">
        <f t="shared" si="111"/>
        <v>p</v>
      </c>
      <c r="L143" s="63" t="str">
        <f t="shared" si="111"/>
        <v>i</v>
      </c>
      <c r="M143" s="63" t="str">
        <f t="shared" si="111"/>
        <v>c</v>
      </c>
      <c r="N143" s="118">
        <f t="shared" si="93"/>
        <v>20</v>
      </c>
      <c r="O143" s="118">
        <f t="shared" si="94"/>
        <v>3</v>
      </c>
    </row>
    <row r="144" spans="4:15" ht="24" hidden="1" customHeight="1">
      <c r="D144" s="88">
        <f t="shared" si="91"/>
        <v>21</v>
      </c>
      <c r="E144" s="114" t="s">
        <v>233</v>
      </c>
      <c r="F144" s="115" t="s">
        <v>38</v>
      </c>
      <c r="G144" s="116" t="str">
        <f>G94</f>
        <v>n</v>
      </c>
      <c r="H144" s="116" t="str">
        <f t="shared" ref="H144:M144" si="112">H94</f>
        <v>m</v>
      </c>
      <c r="I144" s="116" t="str">
        <f t="shared" si="112"/>
        <v>l</v>
      </c>
      <c r="J144" s="116" t="str">
        <f t="shared" si="112"/>
        <v>k</v>
      </c>
      <c r="K144" s="116" t="str">
        <f t="shared" si="112"/>
        <v>y</v>
      </c>
      <c r="L144" s="116" t="str">
        <f t="shared" si="112"/>
        <v>u</v>
      </c>
      <c r="M144" s="116" t="str">
        <f t="shared" si="112"/>
        <v>x</v>
      </c>
      <c r="N144" s="117">
        <f t="shared" si="93"/>
        <v>21</v>
      </c>
      <c r="O144" s="117">
        <f t="shared" si="94"/>
        <v>2</v>
      </c>
    </row>
    <row r="145" spans="4:15" ht="24" hidden="1" customHeight="1" thickBot="1">
      <c r="D145" s="88">
        <f t="shared" si="91"/>
        <v>22</v>
      </c>
      <c r="E145" s="119" t="s">
        <v>162</v>
      </c>
      <c r="F145" s="120" t="s">
        <v>163</v>
      </c>
      <c r="G145" s="121" t="str">
        <f>G93</f>
        <v>z</v>
      </c>
      <c r="H145" s="121" t="str">
        <f t="shared" ref="H145:M145" si="113">H93</f>
        <v>v</v>
      </c>
      <c r="I145" s="121" t="str">
        <f t="shared" si="113"/>
        <v>h</v>
      </c>
      <c r="J145" s="121" t="str">
        <f t="shared" si="113"/>
        <v>d</v>
      </c>
      <c r="K145" s="121" t="str">
        <f t="shared" si="113"/>
        <v>g</v>
      </c>
      <c r="L145" s="121" t="str">
        <f t="shared" si="113"/>
        <v>b</v>
      </c>
      <c r="M145" s="121" t="str">
        <f t="shared" si="113"/>
        <v>a</v>
      </c>
      <c r="N145" s="122">
        <f t="shared" si="93"/>
        <v>22</v>
      </c>
      <c r="O145" s="122">
        <f t="shared" si="94"/>
        <v>1</v>
      </c>
    </row>
    <row r="146" spans="4:15" hidden="1"/>
  </sheetData>
  <sheetProtection password="CB5E" sheet="1" objects="1" scenarios="1"/>
  <mergeCells count="34">
    <mergeCell ref="AD55:AE55"/>
    <mergeCell ref="AF55:AG55"/>
    <mergeCell ref="AI55:AL55"/>
    <mergeCell ref="T56:U56"/>
    <mergeCell ref="V56:W56"/>
    <mergeCell ref="X56:Y56"/>
    <mergeCell ref="Z56:AA56"/>
    <mergeCell ref="AB56:AC56"/>
    <mergeCell ref="AD56:AE56"/>
    <mergeCell ref="AF56:AG56"/>
    <mergeCell ref="AI56:AL56"/>
    <mergeCell ref="T55:U55"/>
    <mergeCell ref="V55:W55"/>
    <mergeCell ref="X55:Y55"/>
    <mergeCell ref="Z55:AA55"/>
    <mergeCell ref="AB55:AC55"/>
    <mergeCell ref="AD18:AE18"/>
    <mergeCell ref="AD19:AE19"/>
    <mergeCell ref="AI19:AL19"/>
    <mergeCell ref="AI18:AL18"/>
    <mergeCell ref="AF18:AG18"/>
    <mergeCell ref="AF19:AG19"/>
    <mergeCell ref="G8:J8"/>
    <mergeCell ref="K8:N8"/>
    <mergeCell ref="T18:U18"/>
    <mergeCell ref="T19:U19"/>
    <mergeCell ref="V18:W18"/>
    <mergeCell ref="V19:W19"/>
    <mergeCell ref="X18:Y18"/>
    <mergeCell ref="X19:Y19"/>
    <mergeCell ref="Z18:AA18"/>
    <mergeCell ref="Z19:AA19"/>
    <mergeCell ref="AB18:AC18"/>
    <mergeCell ref="AB19:AC19"/>
  </mergeCells>
  <phoneticPr fontId="1" type="noConversion"/>
  <pageMargins left="0.75" right="0.75" top="1" bottom="1" header="0.5" footer="0.5"/>
  <rowBreaks count="1" manualBreakCount="1">
    <brk id="120" max="16383" man="1"/>
  </rowBreaks>
  <colBreaks count="1" manualBreakCount="1">
    <brk id="18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workbookViewId="0">
      <selection activeCell="B6" sqref="B6"/>
    </sheetView>
  </sheetViews>
  <sheetFormatPr baseColWidth="10" defaultColWidth="10.6640625" defaultRowHeight="13"/>
  <cols>
    <col min="1" max="16384" width="10.6640625" style="1"/>
  </cols>
  <sheetData/>
  <sheetProtection password="C9DC" sheet="1" objects="1" scenarios="1"/>
  <phoneticPr fontId="1" type="noConversion"/>
  <pageMargins left="0.75" right="0.75" top="1" bottom="1" header="0.5" footer="0.5"/>
  <colBreaks count="1" manualBreakCount="1">
    <brk id="16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Spirit Names from Planets</vt:lpstr>
      <vt:lpstr>Agrippa,Bk3,Chp.26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dcterms:created xsi:type="dcterms:W3CDTF">2010-03-05T18:45:22Z</dcterms:created>
  <dcterms:modified xsi:type="dcterms:W3CDTF">2018-12-23T06:09:46Z</dcterms:modified>
  <cp:category/>
</cp:coreProperties>
</file>